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Современное образование 2022\"/>
    </mc:Choice>
  </mc:AlternateContent>
  <xr:revisionPtr revIDLastSave="0" documentId="13_ncr:1_{62837ACC-9FAC-4AE1-8642-DFAAE8CF750F}" xr6:coauthVersionLast="47" xr6:coauthVersionMax="47" xr10:uidLastSave="{00000000-0000-0000-0000-000000000000}"/>
  <bookViews>
    <workbookView xWindow="-120" yWindow="-120" windowWidth="29040" windowHeight="15840" xr2:uid="{498E1A57-D478-4A45-A18C-549E4C064971}"/>
  </bookViews>
  <sheets>
    <sheet name="Приложение 7 СО" sheetId="1" r:id="rId1"/>
    <sheet name="Приложение 8   СО" sheetId="2" r:id="rId2"/>
  </sheets>
  <definedNames>
    <definedName name="_xlnm._FilterDatabase" localSheetId="0" hidden="1">'Приложение 7 СО'!$A$19:$L$105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" l="1"/>
  <c r="G105" i="1"/>
  <c r="D105" i="1"/>
  <c r="D95" i="1" s="1"/>
  <c r="B95" i="1" s="1"/>
  <c r="B105" i="1"/>
  <c r="G104" i="1"/>
  <c r="B104" i="1"/>
  <c r="G103" i="1"/>
  <c r="B103" i="1"/>
  <c r="G102" i="1"/>
  <c r="B102" i="1"/>
  <c r="G101" i="1"/>
  <c r="B101" i="1"/>
  <c r="G100" i="1"/>
  <c r="B100" i="1"/>
  <c r="G99" i="1"/>
  <c r="B99" i="1"/>
  <c r="G98" i="1"/>
  <c r="B98" i="1"/>
  <c r="G97" i="1"/>
  <c r="B97" i="1"/>
  <c r="G96" i="1"/>
  <c r="B96" i="1"/>
  <c r="K95" i="1"/>
  <c r="J95" i="1"/>
  <c r="I95" i="1"/>
  <c r="H95" i="1"/>
  <c r="G95" i="1"/>
  <c r="F95" i="1"/>
  <c r="E95" i="1"/>
  <c r="C95" i="1"/>
  <c r="G94" i="1"/>
  <c r="B94" i="1"/>
  <c r="G93" i="1"/>
  <c r="B93" i="1"/>
  <c r="G92" i="1"/>
  <c r="B92" i="1"/>
  <c r="G91" i="1"/>
  <c r="B91" i="1"/>
  <c r="K90" i="1"/>
  <c r="J90" i="1"/>
  <c r="I90" i="1"/>
  <c r="H90" i="1"/>
  <c r="G90" i="1" s="1"/>
  <c r="F90" i="1"/>
  <c r="E90" i="1"/>
  <c r="D90" i="1"/>
  <c r="C90" i="1"/>
  <c r="B90" i="1" s="1"/>
  <c r="G89" i="1"/>
  <c r="B89" i="1"/>
  <c r="K88" i="1"/>
  <c r="J88" i="1"/>
  <c r="I88" i="1"/>
  <c r="H88" i="1"/>
  <c r="G88" i="1" s="1"/>
  <c r="F88" i="1"/>
  <c r="E88" i="1"/>
  <c r="D88" i="1"/>
  <c r="C88" i="1"/>
  <c r="B88" i="1" s="1"/>
  <c r="G87" i="1"/>
  <c r="B87" i="1"/>
  <c r="G86" i="1"/>
  <c r="B86" i="1"/>
  <c r="K85" i="1"/>
  <c r="J85" i="1"/>
  <c r="I85" i="1"/>
  <c r="H85" i="1"/>
  <c r="G85" i="1"/>
  <c r="F85" i="1"/>
  <c r="E85" i="1"/>
  <c r="B85" i="1" s="1"/>
  <c r="L85" i="1" s="1"/>
  <c r="D85" i="1"/>
  <c r="C85" i="1"/>
  <c r="G84" i="1"/>
  <c r="B84" i="1"/>
  <c r="G83" i="1"/>
  <c r="B83" i="1"/>
  <c r="G82" i="1"/>
  <c r="B82" i="1"/>
  <c r="G81" i="1"/>
  <c r="B81" i="1"/>
  <c r="G80" i="1"/>
  <c r="B80" i="1"/>
  <c r="G79" i="1"/>
  <c r="B79" i="1"/>
  <c r="G78" i="1"/>
  <c r="B78" i="1"/>
  <c r="G77" i="1"/>
  <c r="B77" i="1"/>
  <c r="G76" i="1"/>
  <c r="B76" i="1"/>
  <c r="G75" i="1"/>
  <c r="B75" i="1"/>
  <c r="G74" i="1"/>
  <c r="B74" i="1"/>
  <c r="J73" i="1"/>
  <c r="G73" i="1"/>
  <c r="E73" i="1"/>
  <c r="B73" i="1"/>
  <c r="G72" i="1"/>
  <c r="B72" i="1"/>
  <c r="G71" i="1"/>
  <c r="B71" i="1"/>
  <c r="G70" i="1"/>
  <c r="B70" i="1"/>
  <c r="G69" i="1"/>
  <c r="B69" i="1"/>
  <c r="G68" i="1"/>
  <c r="B68" i="1"/>
  <c r="G67" i="1"/>
  <c r="B67" i="1"/>
  <c r="G66" i="1"/>
  <c r="B66" i="1"/>
  <c r="G65" i="1"/>
  <c r="B65" i="1"/>
  <c r="G64" i="1"/>
  <c r="B64" i="1"/>
  <c r="G63" i="1"/>
  <c r="B63" i="1"/>
  <c r="J62" i="1"/>
  <c r="G62" i="1"/>
  <c r="E62" i="1"/>
  <c r="E41" i="1" s="1"/>
  <c r="B41" i="1" s="1"/>
  <c r="B62" i="1"/>
  <c r="G61" i="1"/>
  <c r="B61" i="1"/>
  <c r="G60" i="1"/>
  <c r="B60" i="1"/>
  <c r="G59" i="1"/>
  <c r="B59" i="1"/>
  <c r="G58" i="1"/>
  <c r="B58" i="1"/>
  <c r="G57" i="1"/>
  <c r="B57" i="1"/>
  <c r="G56" i="1"/>
  <c r="B56" i="1"/>
  <c r="G55" i="1"/>
  <c r="B55" i="1"/>
  <c r="B54" i="1"/>
  <c r="B53" i="1"/>
  <c r="B52" i="1"/>
  <c r="G51" i="1"/>
  <c r="B51" i="1"/>
  <c r="G50" i="1"/>
  <c r="B50" i="1"/>
  <c r="G49" i="1"/>
  <c r="B49" i="1"/>
  <c r="G48" i="1"/>
  <c r="B48" i="1"/>
  <c r="G47" i="1"/>
  <c r="B47" i="1"/>
  <c r="G46" i="1"/>
  <c r="B46" i="1"/>
  <c r="I45" i="1"/>
  <c r="G45" i="1"/>
  <c r="B45" i="1"/>
  <c r="G44" i="1"/>
  <c r="B44" i="1"/>
  <c r="G43" i="1"/>
  <c r="B43" i="1"/>
  <c r="G42" i="1"/>
  <c r="B42" i="1"/>
  <c r="K41" i="1"/>
  <c r="J41" i="1"/>
  <c r="I41" i="1"/>
  <c r="H41" i="1"/>
  <c r="H18" i="1" s="1"/>
  <c r="F41" i="1"/>
  <c r="D41" i="1"/>
  <c r="C41" i="1"/>
  <c r="G40" i="1"/>
  <c r="B40" i="1"/>
  <c r="I39" i="1"/>
  <c r="G39" i="1"/>
  <c r="D39" i="1"/>
  <c r="D35" i="1" s="1"/>
  <c r="B39" i="1"/>
  <c r="I38" i="1"/>
  <c r="G38" i="1"/>
  <c r="D38" i="1"/>
  <c r="B38" i="1"/>
  <c r="G37" i="1"/>
  <c r="B37" i="1"/>
  <c r="G36" i="1"/>
  <c r="B36" i="1"/>
  <c r="K35" i="1"/>
  <c r="K18" i="1" s="1"/>
  <c r="J35" i="1"/>
  <c r="J18" i="1" s="1"/>
  <c r="I35" i="1"/>
  <c r="G35" i="1" s="1"/>
  <c r="H35" i="1"/>
  <c r="F35" i="1"/>
  <c r="F18" i="1" s="1"/>
  <c r="E35" i="1"/>
  <c r="C35" i="1"/>
  <c r="C18" i="1" s="1"/>
  <c r="G33" i="1"/>
  <c r="B33" i="1"/>
  <c r="G32" i="1"/>
  <c r="B32" i="1"/>
  <c r="G31" i="1"/>
  <c r="B31" i="1"/>
  <c r="G30" i="1"/>
  <c r="B30" i="1"/>
  <c r="I29" i="1"/>
  <c r="I27" i="1" s="1"/>
  <c r="G27" i="1" s="1"/>
  <c r="G29" i="1"/>
  <c r="D29" i="1"/>
  <c r="B29" i="1" s="1"/>
  <c r="G28" i="1"/>
  <c r="E28" i="1"/>
  <c r="E27" i="1" s="1"/>
  <c r="B27" i="1" s="1"/>
  <c r="D28" i="1"/>
  <c r="D27" i="1" s="1"/>
  <c r="B28" i="1"/>
  <c r="K27" i="1"/>
  <c r="J27" i="1"/>
  <c r="H27" i="1"/>
  <c r="F27" i="1"/>
  <c r="C27" i="1"/>
  <c r="G26" i="1"/>
  <c r="B26" i="1"/>
  <c r="G25" i="1"/>
  <c r="B25" i="1"/>
  <c r="J24" i="1"/>
  <c r="G24" i="1"/>
  <c r="E24" i="1"/>
  <c r="B24" i="1" s="1"/>
  <c r="K23" i="1"/>
  <c r="J23" i="1"/>
  <c r="G23" i="1"/>
  <c r="L23" i="1" s="1"/>
  <c r="E23" i="1"/>
  <c r="B23" i="1" s="1"/>
  <c r="G21" i="1"/>
  <c r="B21" i="1"/>
  <c r="G20" i="1"/>
  <c r="B20" i="1"/>
  <c r="L90" i="1" l="1"/>
  <c r="L95" i="1"/>
  <c r="L27" i="1"/>
  <c r="E18" i="1"/>
  <c r="D18" i="1"/>
  <c r="B18" i="1" s="1"/>
  <c r="I18" i="1"/>
  <c r="B35" i="1"/>
  <c r="L35" i="1" s="1"/>
  <c r="G41" i="1"/>
  <c r="L41" i="1" s="1"/>
  <c r="G18" i="1" l="1"/>
  <c r="L18" i="1" s="1"/>
</calcChain>
</file>

<file path=xl/sharedStrings.xml><?xml version="1.0" encoding="utf-8"?>
<sst xmlns="http://schemas.openxmlformats.org/spreadsheetml/2006/main" count="223" uniqueCount="172">
  <si>
    <t>Приложение № 7</t>
  </si>
  <si>
    <t>к Порядку</t>
  </si>
  <si>
    <t>Отчет о реализации муниципальной программы</t>
  </si>
  <si>
    <t>______________________________________________________________</t>
  </si>
  <si>
    <t>(наименование муниципальной программы)</t>
  </si>
  <si>
    <t>за январь-декабрь 2022 года</t>
  </si>
  <si>
    <r>
      <t xml:space="preserve">Ответственный исполнитель муниципальной программы </t>
    </r>
    <r>
      <rPr>
        <u/>
        <sz val="12"/>
        <rFont val="Times New Roman"/>
        <family val="1"/>
        <charset val="204"/>
      </rPr>
      <t>__Комитет образования_______________________</t>
    </r>
  </si>
  <si>
    <t>Наименования муниципальной программы, проекта, комплекса процессных мероприятий, мероприятия</t>
  </si>
  <si>
    <t>Плановый объем финансирования</t>
  </si>
  <si>
    <t>Выполнено на отчетную дату</t>
  </si>
  <si>
    <t>Оценка выполнения</t>
  </si>
  <si>
    <t>на 2022  год (тыс. руб.)</t>
  </si>
  <si>
    <t>(тыс. руб.)</t>
  </si>
  <si>
    <t>Всего, в том числе.</t>
  </si>
  <si>
    <t>Федеральный бюджет</t>
  </si>
  <si>
    <t>областной бюджет Ленинградской области</t>
  </si>
  <si>
    <t>Бюджет муниципального образования Волосовский муниципальный район</t>
  </si>
  <si>
    <t>прочие источники</t>
  </si>
  <si>
    <t>Муниципальная программа "Современное образование Волосовского муниципального района Ленинградской области "</t>
  </si>
  <si>
    <t>Проектная часть</t>
  </si>
  <si>
    <t xml:space="preserve">1. Федеральный проект "Современная школа" </t>
  </si>
  <si>
    <t xml:space="preserve">2.Федеральный проект "Цифровая образовательная среда" </t>
  </si>
  <si>
    <t xml:space="preserve"> 3. Федеральный проект "Успех каждого ребёнка"  </t>
  </si>
  <si>
    <t xml:space="preserve">4. Федеральный проект  "Создание условий для обучения, отдыха и оздоровления детей и молодежи"  </t>
  </si>
  <si>
    <t xml:space="preserve">Мероприятие 4.1 "Реализация мероприятий по модернизации школьных систем образования"  </t>
  </si>
  <si>
    <t>5. " Мероприятия, направленные на достижение цели федерального проекта "Успех каждого ребенка"</t>
  </si>
  <si>
    <t xml:space="preserve"> 5.1 "  Расходы на проведение капитального ремонта спортивных площадок (стадионов) общеобразовательных организаций"</t>
  </si>
  <si>
    <t xml:space="preserve"> 6 .  Мероприятия, направленные на достижение цели федерального проекта "Современная школа"</t>
  </si>
  <si>
    <t xml:space="preserve">Мероприятие 6.1 Мероприятия по укреплению материально-технической базы  организаций дополнительного   образования </t>
  </si>
  <si>
    <t>Мероприятие 6.2  Реновация организаций общего образования</t>
  </si>
  <si>
    <t>Мероприятие 6.3  Мероприятия по укреплению материально-технической базы учреждений общего образования</t>
  </si>
  <si>
    <t xml:space="preserve"> 7 .  Мероприятия, направленные на создание дополнительных мест в дошкольных организациях</t>
  </si>
  <si>
    <t>Мероприятие 7.1  Расходы на реновацию организаций дошкольного образования</t>
  </si>
  <si>
    <t xml:space="preserve"> 8. Федеральный проект "Патриотическое воспитание детей"  </t>
  </si>
  <si>
    <t>Процессная часть</t>
  </si>
  <si>
    <t>Комплекс процессных мероприятий 1  «Развитие муниципального управления»</t>
  </si>
  <si>
    <t>Мероприятие 1.1 Расходы на выплаты по оплате труда работников органов местного самоуправления</t>
  </si>
  <si>
    <t>Мероприятие 1.2  Обеспечение выполнения полномочий и функций органов местного самоуправления</t>
  </si>
  <si>
    <t>Мероприятие 1.3  Расходы на организацию питания обучающихся общеобразовательных учреждений, расположенных на территории Ленинградской области</t>
  </si>
  <si>
    <t xml:space="preserve">Мероприятие 1.4 Расходы на организацию выплат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</t>
  </si>
  <si>
    <t>Мероприятие 1.5 Расходы по организации и осуществлению деятельности по опеке и попечительству</t>
  </si>
  <si>
    <t>Комплекс процессных мероприятий 2  «Обеспечение деятельности муниципальных учреждений»</t>
  </si>
  <si>
    <t>Мероприятие 2.1   По формированию доступной среды жизнедеятельности для инвалидов в Ленинградской области</t>
  </si>
  <si>
    <t>Мероприятие 2.2. Расходы на осуществление образовательных программ в муниципальных образовательных учреждениях, реализующих программу дошкольного образования</t>
  </si>
  <si>
    <t>Мероприятие 2.3. Расходы на реализацию основных общеобразовательных программ в части финансирования расходов на оплату труда работников общеобразовательных учреждений и учебные расходы</t>
  </si>
  <si>
    <t>Мероприятие 2.4 Организация бесплатного горячего питания обучающихся, получающих начальное общее образование в муниципальных образовательных организациях (учреждениях)</t>
  </si>
  <si>
    <t>Мероприятие 2.5 Расходы на обеспечение деятельности муниципальных учреждений (дошкольного образования)</t>
  </si>
  <si>
    <t>Мероприятие 2.6 Расходы на обеспечение деятельности муниципальных учреждений (общего образования)</t>
  </si>
  <si>
    <t>Мероприятие 2.7  Расходы на обеспечение деятельности муниципальных учреждений  (молодежная политика)</t>
  </si>
  <si>
    <t>Мероприятие 2.8 Расходы на обеспечение деятельности муниципальных учреждений, (другие вопросы в области образования)</t>
  </si>
  <si>
    <t>Мероприятие 2.9  Расходы на обеспечение присмотра и ухода в муниципальных учреждениях (дошкольного образования)</t>
  </si>
  <si>
    <t>Мероприятие 2.10  Расходы на обеспечение присмотра и ухода в муниципальных учреждениях ( общее  образования)</t>
  </si>
  <si>
    <t>Мероприятие 2.11  Предоставление бюджетным учреждениям  образования субсидий (дошкольного образования)</t>
  </si>
  <si>
    <t>Мероприятие 2.12  Предоставление бюджетным учреждениям образования субсидий (общее образования)</t>
  </si>
  <si>
    <t>Мероприятие 2.13 Предоставление бюджетным учреждениям образования субсидий (дополнительного образования)</t>
  </si>
  <si>
    <t>Мероприятие 2.14 Обеспечение функционирования модели персонифицированного финансирования дополнительного образования детей</t>
  </si>
  <si>
    <t>Мероприятие 2.15 Обеспечение функционирования модели персонифицированного финансирования дополнительного образования детей</t>
  </si>
  <si>
    <t>Мероприятие 2.16 Мероприятия по организации подвоза школьников к месту учебы и обратно</t>
  </si>
  <si>
    <t>Мероприятие 2.17  Мероприятия по укреплению материально- технической базы муниципальных учреждений  образования (дошкольного образования)</t>
  </si>
  <si>
    <t>Мероприятие 2.18  Мероприятия по укреплению материально- технической базы муниципальных учреждений образования (общего образования)</t>
  </si>
  <si>
    <t>Мероприятие 2.19 Мероприятия по укреплению материально- технической базы муниципальных учреждений образования, (молодежная политика)</t>
  </si>
  <si>
    <t>Мероприятие 2.20 Мероприятия по укреплению материально- технической базы муниципальных учреждений образования,(другие вопросы в области образования)</t>
  </si>
  <si>
    <t>Мероприятие 2.21 Мероприятия по укреплению материально-технической базы муниципальных учреждений  образования (дополнительного образоввания детей)</t>
  </si>
  <si>
    <t>Мероприятие 2.22  Мероприятия по текущему ремонту объектов для организации (дошкольного образования)</t>
  </si>
  <si>
    <t>Мероприятие 2.23  Мероприятия по текущему ремонту объектов для организации (общего образования)</t>
  </si>
  <si>
    <t>Мероприятие 2.24 Мероприятия по текущему ремонту объектов для организации образования,(молодежная политика)</t>
  </si>
  <si>
    <t>Мероприятие 2.25 Мероприятия по текущему ремонту объектов для организации образования (другие вопросы в области образования)</t>
  </si>
  <si>
    <t>Мероприятие 2.26 Мероприятия по текущему ремонту объектов для организации образования (дополнительного образования)</t>
  </si>
  <si>
    <t>Мероприятие 2.27  Мероприятия по энергосбережению и повышению энергоэффективности муниципальных организаций  образования (дошкольного образования)</t>
  </si>
  <si>
    <t>Мероприятие 2.28  Мероприятия по энергосбережению и повышению энергоэффективности муниципальных организаций  образования (общего образования)</t>
  </si>
  <si>
    <t>Мероприятие 2.29 Мероприятия по энергосбережению и повышению энергоэффективности муниципальных организаций образования (другие вопросы в облпсти образования)</t>
  </si>
  <si>
    <t>Мероприятие 2.30 Оказание психолого-педагогической, медицинской и социальной помощи обучающимся, испытывающим трудности в освоении основных общеобразовательных программ, развития и социальной</t>
  </si>
  <si>
    <t>Мероприятие 2.31 Обеспечение повышения средней заработной платы отдельных категорий работников бюджетной сферы в целях реализации Указа Президента Российской Федера-ции от 7 мая 2012 года № 597 "О</t>
  </si>
  <si>
    <t>Мероприятие 2.32  Мероприятия по укреплению материально- технической базы организаций дошкольного образования</t>
  </si>
  <si>
    <t>Мероприятие 2.34 Мероприятия по развитию кадрового потенциала системы дошкольного, общего и дополнительного образования</t>
  </si>
  <si>
    <t>Мероприятие 2.35 Организация электронного и дистанционного обучения детей-инвалидов</t>
  </si>
  <si>
    <t>Мероприятие 2.36  Расходы на поддержку развития общественной инфраструктуры муниципального значения (дошкольное образования)</t>
  </si>
  <si>
    <t>Мероприятие 2.37 Расходы на поддержку развития общественной инфраструктуры муниципального значения (общее образование)</t>
  </si>
  <si>
    <t>Мероприятие 2.38 Расходы на поддержку развития общественной инфраструктуры муниципального значения (дополнительное образование детей)</t>
  </si>
  <si>
    <t>Мероприятие 2.40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</si>
  <si>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Мероприятие 2.41 Расходы на обеспечение по заявлениям родителей (законных представителей) сухими пайками воспитанников, не посещающих дежурные группы МДО </t>
  </si>
  <si>
    <t>Мероприятие 2.42    Мероприятия по организации разнообразных форм предоставления дошкольного и предшкольного  образования</t>
  </si>
  <si>
    <t>Мероприятие 2.43 Иные межбюджетные трансферты на поощрение победителей и лауреатов областных конкурсов в области образования</t>
  </si>
  <si>
    <t xml:space="preserve">Мероприятие 2.44 по энергосбережению и повышению энергоэффективности муниципальных организаций дополнительного образования </t>
  </si>
  <si>
    <t>Мероприятие 2.45        Иные межбюджетные трансферты на поощрение победителей и лауреатов областных конкурсов в области образования</t>
  </si>
  <si>
    <t>Комплекс процессных мероприятий  3  «Развитие  и совершенствование образования »</t>
  </si>
  <si>
    <t>Мероприятие 3.1  Обновление содержания общего образования, создание современной образовательной среды и развития сети муниципальных учреждений (оющее образование)</t>
  </si>
  <si>
    <t>Мероприятие 3.2 Обновление содержания дошкольного, общего, дополнительного образования, создание современной образовательной среды и развития сети муниципальных учреждений (дополнительтное образование детей)</t>
  </si>
  <si>
    <t>Комплекс процессных мероприятий  4  «Строительство (приобретение),реконструкция и капитальный,текущий  ремонт объектов муниципальной собствености »</t>
  </si>
  <si>
    <t>Мероприятие 4.1 Мероприятия по строительству, реконструкции, капитальному и текущему ремонту объектов муниципальной собственноститекущему ремонту объектов для организации общего образования \</t>
  </si>
  <si>
    <t>Комплекс процессных мероприятий  5  «Организация мероприятий по обеспечению отдыха,занятости детей, подростко и молодежи"</t>
  </si>
  <si>
    <t>Мероприятие 5.1 Мероприятия по организации отдыха детей и подростков</t>
  </si>
  <si>
    <t>Мероприятие 5.2 Мероприятия по организации отдыхаи оздоровления  детей и подростков</t>
  </si>
  <si>
    <t xml:space="preserve">Мероприятие 5.3 Организация мероприятий для детей, находящихся в трудной жизненной ситуации </t>
  </si>
  <si>
    <t>Мероприятие 5.4 Расходы на организацию отдыха детей, находящихся в трудной жизненной ситуации, в каникулярное время</t>
  </si>
  <si>
    <t>Комплекс процессных мероприятий 6  "Расходы на содержание, обустройство детей-сирот и детей, оставшихся без попечения родителей"</t>
  </si>
  <si>
    <t>Мероприятие 6.1 Расходы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внутрирайонном) транспорте (кроме такси), а также бесплатного проезда один раз в год к месту жительства и обратно к месту учебы</t>
  </si>
  <si>
    <t>Мероприятие 6.2 Расходы на подготовку граждан желающих принять на воспитание в свою семью ребенка, оставшегося без попечения родителей</t>
  </si>
  <si>
    <t>Мероприятие 6.3 Расходы на содержание детей-сирот и детей, оставшихся без попечения родителей, в семьях опекунов (попечителей) и приемных семьях</t>
  </si>
  <si>
    <t>Мероприятие 6.4 Расходы на вознаграждение, причитающееся приемным родителям</t>
  </si>
  <si>
    <t>Мероприятие 6.5 Выплата единовременного пособия при всех формах устройства детей, лишенных родительского попечения, в семью</t>
  </si>
  <si>
    <t>Мероприятие 6.7 Расходы на освобождение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</si>
  <si>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Мероприятие 6.8 Расходы на обеспечение текущего ремонта помещений, находящихся в собственности у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</t>
  </si>
  <si>
    <t>Мероприятие 6.9 Расходы на предоставление мер социальной поддержки по аренде жилых помещений для детей-сирот и детей, оставшимися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</si>
  <si>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Мероприятие 6.10 Расходы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</si>
  <si>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Мероприятие 6.11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</si>
  <si>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Исп. Егорова А.А</t>
  </si>
  <si>
    <t>21-343</t>
  </si>
  <si>
    <t>Приложение № 8</t>
  </si>
  <si>
    <t xml:space="preserve">Сведения </t>
  </si>
  <si>
    <t>о фактически достигнутых значениях показателей (индикаторов) муниципальной программы</t>
  </si>
  <si>
    <t xml:space="preserve">    "Современное образование Волосовского муниципального района Ленинградской области "</t>
  </si>
  <si>
    <t>за  2022  год</t>
  </si>
  <si>
    <t>№</t>
  </si>
  <si>
    <t>Показатель (индикатор)</t>
  </si>
  <si>
    <t>Единица измерения</t>
  </si>
  <si>
    <t>Значения показателей муниципальной программы</t>
  </si>
  <si>
    <t>Обоснование отклонений значений показателя (индикатора)</t>
  </si>
  <si>
    <t>п/п</t>
  </si>
  <si>
    <t>Год предшествующий отчетному</t>
  </si>
  <si>
    <t>Отчетный год</t>
  </si>
  <si>
    <t>План</t>
  </si>
  <si>
    <t>Факт</t>
  </si>
  <si>
    <t>Охват обучающихся в муниципальных общеобразовательных организациях различными формами наставничества, в том числе с применением лучших практик обмена опытом между обучающимися и привлечением представителей работодателей к этой деятельности, с учетом разработанной методологии наставничества обучающихся общеобразовательных организаций</t>
  </si>
  <si>
    <t>%</t>
  </si>
  <si>
    <t>Доля муниципальных общеобразовательных организаций, в которых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</si>
  <si>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Доля муниципальных общеобразовательных организаций, в которых созданы и функционируют Центры образования цифрового и гуманитарного профилей, естественнонаучной и технологической направленностей «Точка роста»</t>
  </si>
  <si>
    <t>Доля муниципальных общеобразовательных организаций, реализующих программы начального, основного и среднего общего образования в сетевой форме.</t>
  </si>
  <si>
    <t>Доля муниципальных общеобразовательных организаций, в которых создана материально-техническая база для внедрения цифровой образовательной среды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</si>
  <si>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 – сервисной платформе цифровой образовательной среды</t>
  </si>
  <si>
    <t>Доля педагогических работников, использующих сервисы федеральной информационно – сервисной платформы цифровой образовательной среды</t>
  </si>
  <si>
    <t>Доля муниципальных общеобразовательных организаций, использующих сервисы федеральной информационно – сервисной платформы цифровой образовательной среды при реализации программ основного общего образования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</si>
  <si>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профориентацию»</t>
  </si>
  <si>
    <t>чел.</t>
  </si>
  <si>
    <t>Доля детей, охваченных деятельностью региональных центров выявления, поддержки и развития способностей и талантов у детей и молодежи, технопарков «Кванториум» и центров IT – куб</t>
  </si>
  <si>
    <t>Доля детей в возрасте от 5 до 18 лет, охваченных дополнительным образованием</t>
  </si>
  <si>
    <t>Доля детей, охваченных системой персонифицированного финансирования дополнительного образования детей</t>
  </si>
  <si>
    <t>Доля детей в возрасте от 5 до 18 лет, охваченных дополнительными общеразвивающими программами технической и естественнонаучной направленностей</t>
  </si>
  <si>
    <t>Доля детей с ограниченными возможностями здоровья от общего числа детей указанной категории, охваченных дополнительными общеобразовательными программами, в том числе с использованием дистанционных технологий</t>
  </si>
  <si>
    <t>Доля обучающихся организаций, осуществляющих образовательную деятельность по дополнительным общеобразовательным программам, вовлечённых в различные формы наставничества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</si>
  <si>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будущее!»</t>
  </si>
  <si>
    <t>Доступность дошкольного образования для детей дошкольного возраста</t>
  </si>
  <si>
    <t>Доля обучающихся, охваченным горячим питанием в образовательных организациях</t>
  </si>
  <si>
    <t>Количество сотрудников Комитета образования,</t>
  </si>
  <si>
    <t>в т.ч. отдела опеки и попечительства),</t>
  </si>
  <si>
    <t>Охват детей в возрасте от 3-х до 7 лет, дошкольным образованием</t>
  </si>
  <si>
    <t>Охват детей от 1 года до 7 лет дошкольным образованием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</si>
  <si>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</si>
  <si>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</si>
  <si>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муниципальных общеобразовательных организациях в общей численности детей с ограниченными возможностями здоровья, детей-инвалидов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</si>
  <si>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</si>
  <si>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с нарастающим итогом с 2021 года</t>
  </si>
  <si>
    <t>Ед.</t>
  </si>
  <si>
    <t>Доля школьников, получающих бесплатное питание</t>
  </si>
  <si>
    <t>Доля обучающихся муниципальных общеобразовательных организаций, непосредственно вовлеченных в мероприятия патриотической направленности</t>
  </si>
  <si>
    <t>Доля образовательных организаций, охваченных мероприятиями независимой оценки качества условий осуществления образовательной деятельности (НОКО)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</si>
  <si>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</si>
  <si>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педагогических работников образовательных организаций Ленинградской области, которым при прохождении аттестации присвоена первая или высшая категория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</si>
  <si>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</si>
  <si>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Доля учителей в возрасте до 35 лет, вовлеченных в различные формы поддержки и сопровождения в первые три года работы</t>
  </si>
  <si>
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</si>
  <si>
    <t>Удельный вес численности детей, обучающихся по программам дополнительного образования, участвующих в олимпиадах и конкурсах регионального, федерального, международного уровня, в общей численности обучающихся по программам дополнительного образования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</si>
  <si>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</si>
  <si>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</si>
  <si>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Доля детей в возрасте от 6 до 17 лет (включительно) на территории Волосовского муниципального района, охваченных организованными формами отдыха детей и подростков (в общем количестве детей указанной категории)</t>
  </si>
  <si>
    <t>Доля детей, обучающихся в муниципальных общеобразовательных организациях, находящихся в трудной жизненной ситуации, для которых организован отдых в каникулярное время</t>
  </si>
  <si>
    <t>Доля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</t>
  </si>
  <si>
    <t>Доля детей, оставшихся без попечения родителей</t>
  </si>
  <si>
    <t>Доля детей, оставшихся без попечения родителей, находящихся в семьях опекунов и приемных родителей</t>
  </si>
  <si>
    <t xml:space="preserve">Количество детей, вовлеченных в деятельность Всероссийского детско – юношеского военно – патриотического общественного движения «Юнармия» </t>
  </si>
  <si>
    <t xml:space="preserve">Количество обучающихся, вовлеченных в деятельность Общероссийской общественно – государственной детско – юношеской организации « Российское движение школьников» </t>
  </si>
  <si>
    <t xml:space="preserve">Количество общеобразовательных организаций, в которых созданы и функционируют центры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</si>
</sst>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1"/>
    <xf numFmtId="0" fontId="2" fillId="0" borderId="0" xfId="1" applyFont="1" applyAlignment="1">
      <alignment horizontal="right" vertical="center"/>
    </xf>
    <xf numFmtId="0" fontId="3" fillId="0" borderId="0" xfId="2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7" fillId="2" borderId="10" xfId="1" applyFont="1" applyFill="1" applyBorder="1" applyAlignment="1">
      <alignment horizontal="justify" vertical="center" wrapText="1"/>
    </xf>
    <xf numFmtId="164" fontId="7" fillId="2" borderId="10" xfId="1" applyNumberFormat="1" applyFont="1" applyFill="1" applyBorder="1" applyAlignment="1">
      <alignment horizontal="justify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164" fontId="1" fillId="0" borderId="0" xfId="1" applyNumberFormat="1"/>
    <xf numFmtId="0" fontId="8" fillId="0" borderId="10" xfId="1" applyFont="1" applyBorder="1" applyAlignment="1">
      <alignment horizontal="left" vertical="center" wrapText="1"/>
    </xf>
    <xf numFmtId="164" fontId="8" fillId="0" borderId="10" xfId="1" applyNumberFormat="1" applyFont="1" applyBorder="1" applyAlignment="1">
      <alignment horizontal="justify" vertical="center" wrapText="1"/>
    </xf>
    <xf numFmtId="164" fontId="8" fillId="4" borderId="10" xfId="1" applyNumberFormat="1" applyFont="1" applyFill="1" applyBorder="1" applyAlignment="1">
      <alignment horizontal="justify" vertical="center" wrapText="1"/>
    </xf>
    <xf numFmtId="0" fontId="1" fillId="0" borderId="10" xfId="1" applyBorder="1"/>
    <xf numFmtId="4" fontId="1" fillId="0" borderId="0" xfId="1" applyNumberFormat="1"/>
    <xf numFmtId="0" fontId="8" fillId="4" borderId="10" xfId="1" applyFont="1" applyFill="1" applyBorder="1" applyAlignment="1">
      <alignment horizontal="left" vertical="center" wrapText="1"/>
    </xf>
    <xf numFmtId="4" fontId="8" fillId="4" borderId="10" xfId="1" applyNumberFormat="1" applyFont="1" applyFill="1" applyBorder="1" applyAlignment="1">
      <alignment horizontal="justify" vertical="center" wrapText="1"/>
    </xf>
    <xf numFmtId="0" fontId="1" fillId="4" borderId="10" xfId="1" applyFill="1" applyBorder="1"/>
    <xf numFmtId="0" fontId="1" fillId="4" borderId="0" xfId="1" applyFill="1"/>
    <xf numFmtId="0" fontId="7" fillId="5" borderId="10" xfId="1" applyFont="1" applyFill="1" applyBorder="1" applyAlignment="1">
      <alignment horizontal="center" vertical="center" wrapText="1"/>
    </xf>
    <xf numFmtId="164" fontId="7" fillId="5" borderId="10" xfId="1" applyNumberFormat="1" applyFont="1" applyFill="1" applyBorder="1" applyAlignment="1">
      <alignment horizontal="justify" vertical="center" wrapText="1"/>
    </xf>
    <xf numFmtId="2" fontId="9" fillId="5" borderId="10" xfId="1" applyNumberFormat="1" applyFont="1" applyFill="1" applyBorder="1" applyAlignment="1">
      <alignment horizontal="center" vertical="center"/>
    </xf>
    <xf numFmtId="164" fontId="8" fillId="4" borderId="10" xfId="1" applyNumberFormat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left" vertical="center" wrapText="1"/>
    </xf>
    <xf numFmtId="164" fontId="7" fillId="6" borderId="10" xfId="1" applyNumberFormat="1" applyFont="1" applyFill="1" applyBorder="1" applyAlignment="1">
      <alignment horizontal="justify" vertical="center" wrapText="1"/>
    </xf>
    <xf numFmtId="164" fontId="7" fillId="6" borderId="10" xfId="1" applyNumberFormat="1" applyFont="1" applyFill="1" applyBorder="1" applyAlignment="1">
      <alignment horizontal="left" vertical="center" wrapText="1"/>
    </xf>
    <xf numFmtId="164" fontId="7" fillId="5" borderId="10" xfId="1" applyNumberFormat="1" applyFont="1" applyFill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4" fillId="0" borderId="15" xfId="1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vertical="center" wrapText="1"/>
    </xf>
    <xf numFmtId="0" fontId="8" fillId="0" borderId="19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justify" vertical="center" wrapText="1"/>
    </xf>
    <xf numFmtId="9" fontId="2" fillId="0" borderId="9" xfId="1" applyNumberFormat="1" applyFont="1" applyBorder="1" applyAlignment="1">
      <alignment horizontal="center" vertical="center" wrapText="1"/>
    </xf>
    <xf numFmtId="9" fontId="2" fillId="0" borderId="6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justify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10" fontId="2" fillId="0" borderId="9" xfId="1" applyNumberFormat="1" applyFont="1" applyBorder="1" applyAlignment="1">
      <alignment horizontal="center" vertical="center" wrapText="1"/>
    </xf>
    <xf numFmtId="10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17" xfId="1" applyFont="1" applyBorder="1" applyAlignment="1">
      <alignment horizontal="justify" vertical="center" wrapText="1"/>
    </xf>
    <xf numFmtId="0" fontId="2" fillId="0" borderId="7" xfId="1" applyFont="1" applyBorder="1" applyAlignment="1">
      <alignment horizontal="justify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justify" vertical="center" wrapText="1"/>
    </xf>
    <xf numFmtId="0" fontId="7" fillId="5" borderId="20" xfId="1" applyFont="1" applyFill="1" applyBorder="1" applyAlignment="1">
      <alignment horizontal="center" vertical="center" wrapText="1"/>
    </xf>
    <xf numFmtId="0" fontId="7" fillId="5" borderId="15" xfId="1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vertical="center" wrapText="1"/>
    </xf>
    <xf numFmtId="2" fontId="1" fillId="4" borderId="10" xfId="1" applyNumberFormat="1" applyFill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3 2" xfId="1" xr:uid="{BDF9ADD6-E604-4B76-BEFC-6B7B904D64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8C342-4A14-41C7-B235-518F870B54D9}">
  <dimension ref="A2:R108"/>
  <sheetViews>
    <sheetView tabSelected="1" topLeftCell="A94" zoomScale="80" zoomScaleNormal="80" workbookViewId="0">
      <selection sqref="A1:L108"/>
    </sheetView>
  </sheetViews>
  <sheetFormatPr defaultColWidth="9.140625" defaultRowHeight="12.75" x14ac:dyDescent="0.2"/>
  <cols>
    <col min="1" max="1" width="53.7109375" style="1" customWidth="1"/>
    <col min="2" max="2" width="11" style="1" customWidth="1"/>
    <col min="3" max="3" width="12.5703125" style="1" customWidth="1"/>
    <col min="4" max="4" width="11.85546875" style="1" customWidth="1"/>
    <col min="5" max="5" width="11.42578125" style="1" customWidth="1"/>
    <col min="6" max="6" width="12" style="1" customWidth="1"/>
    <col min="7" max="7" width="13.140625" style="1" customWidth="1"/>
    <col min="8" max="8" width="10.7109375" style="1" customWidth="1"/>
    <col min="9" max="9" width="13.5703125" style="1" customWidth="1"/>
    <col min="10" max="10" width="11.7109375" style="1" customWidth="1"/>
    <col min="11" max="11" width="9.140625" style="1"/>
    <col min="12" max="12" width="10.42578125" style="1" customWidth="1"/>
    <col min="13" max="16" width="9.140625" style="1"/>
    <col min="17" max="17" width="15.28515625" style="1" bestFit="1" customWidth="1"/>
    <col min="18" max="16384" width="9.140625" style="1"/>
  </cols>
  <sheetData>
    <row r="2" spans="1:12" ht="15.75" x14ac:dyDescent="0.2">
      <c r="L2" s="2" t="s">
        <v>0</v>
      </c>
    </row>
    <row r="3" spans="1:12" ht="15.75" x14ac:dyDescent="0.2">
      <c r="A3" s="2"/>
      <c r="I3" s="2"/>
      <c r="L3" s="3" t="s">
        <v>1</v>
      </c>
    </row>
    <row r="4" spans="1:12" x14ac:dyDescent="0.2">
      <c r="A4" s="3"/>
      <c r="I4" s="3"/>
    </row>
    <row r="5" spans="1:12" ht="27" customHeight="1" x14ac:dyDescent="0.2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 customHeight="1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 customHeight="1" x14ac:dyDescent="0.2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3.5" customHeight="1" x14ac:dyDescent="0.2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3.5" customHeight="1" thickBo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42" customHeight="1" x14ac:dyDescent="0.2">
      <c r="A14" s="10" t="s">
        <v>7</v>
      </c>
      <c r="B14" s="11" t="s">
        <v>8</v>
      </c>
      <c r="C14" s="12"/>
      <c r="D14" s="12"/>
      <c r="E14" s="12"/>
      <c r="F14" s="13"/>
      <c r="G14" s="11" t="s">
        <v>9</v>
      </c>
      <c r="H14" s="12"/>
      <c r="I14" s="12"/>
      <c r="J14" s="12"/>
      <c r="K14" s="13"/>
      <c r="L14" s="10" t="s">
        <v>10</v>
      </c>
    </row>
    <row r="15" spans="1:12" ht="13.5" thickBot="1" x14ac:dyDescent="0.25">
      <c r="A15" s="14"/>
      <c r="B15" s="15" t="s">
        <v>11</v>
      </c>
      <c r="C15" s="16"/>
      <c r="D15" s="16"/>
      <c r="E15" s="16"/>
      <c r="F15" s="17"/>
      <c r="G15" s="15" t="s">
        <v>12</v>
      </c>
      <c r="H15" s="16"/>
      <c r="I15" s="16"/>
      <c r="J15" s="16"/>
      <c r="K15" s="17"/>
      <c r="L15" s="18"/>
    </row>
    <row r="16" spans="1:12" ht="12.75" customHeight="1" x14ac:dyDescent="0.2">
      <c r="A16" s="14"/>
      <c r="B16" s="10" t="s">
        <v>13</v>
      </c>
      <c r="C16" s="10" t="s">
        <v>14</v>
      </c>
      <c r="D16" s="10" t="s">
        <v>15</v>
      </c>
      <c r="E16" s="19" t="s">
        <v>16</v>
      </c>
      <c r="F16" s="10" t="s">
        <v>17</v>
      </c>
      <c r="G16" s="10" t="s">
        <v>13</v>
      </c>
      <c r="H16" s="10" t="s">
        <v>14</v>
      </c>
      <c r="I16" s="10" t="s">
        <v>15</v>
      </c>
      <c r="J16" s="19" t="s">
        <v>16</v>
      </c>
      <c r="K16" s="10" t="s">
        <v>17</v>
      </c>
      <c r="L16" s="10"/>
    </row>
    <row r="17" spans="1:18" ht="87.75" customHeight="1" x14ac:dyDescent="0.2">
      <c r="A17" s="14"/>
      <c r="B17" s="14"/>
      <c r="C17" s="14"/>
      <c r="D17" s="14"/>
      <c r="E17" s="20"/>
      <c r="F17" s="14"/>
      <c r="G17" s="14"/>
      <c r="H17" s="14"/>
      <c r="I17" s="14"/>
      <c r="J17" s="20"/>
      <c r="K17" s="14"/>
      <c r="L17" s="14"/>
    </row>
    <row r="18" spans="1:18" ht="90" customHeight="1" x14ac:dyDescent="0.2">
      <c r="A18" s="21" t="s">
        <v>18</v>
      </c>
      <c r="B18" s="22">
        <f>C18+D18+E18</f>
        <v>1605533.2514889999</v>
      </c>
      <c r="C18" s="22">
        <f>C35+C41+C85+C88+C90+C95+C20+C21+C22+C23+C25+C27+C31+C33</f>
        <v>106680.09632900001</v>
      </c>
      <c r="D18" s="22">
        <f>D35+D41+D85+D88+D90+D95+D20+D21+D22+D23+D25+D27+D31+D33</f>
        <v>941078.18029000005</v>
      </c>
      <c r="E18" s="22">
        <f>E35+E41+E85+E88+E90+E95+E20+E21+E22+E23+E25+E27+E31+E33</f>
        <v>557774.97486999992</v>
      </c>
      <c r="F18" s="22">
        <f>F35+F41+F85+F88+F90+F95+F20+F21+F22+F23+F25+F27+F31</f>
        <v>0</v>
      </c>
      <c r="G18" s="22">
        <f>H18+I18+J18</f>
        <v>1596239.2646190003</v>
      </c>
      <c r="H18" s="22">
        <f>H35+H41+H85+H88+H90+H95+H20+H21+H22+H23+H25+H27+H31+H33</f>
        <v>106680.09632900001</v>
      </c>
      <c r="I18" s="22">
        <f t="shared" ref="I18:J18" si="0">I35+I41+I85+I88+I90+I95+I20+I21+I22+I23+I25+I27+I31+I33</f>
        <v>933802.03430000017</v>
      </c>
      <c r="J18" s="22">
        <f t="shared" si="0"/>
        <v>555757.13399</v>
      </c>
      <c r="K18" s="22">
        <f>K35+K41+K85+K88+K90+K95+K20+K21+K22+K23+K25+K27+K31</f>
        <v>0</v>
      </c>
      <c r="L18" s="22">
        <f>G18/B18*100</f>
        <v>99.421127724300931</v>
      </c>
    </row>
    <row r="19" spans="1:18" ht="23.25" customHeight="1" x14ac:dyDescent="0.2">
      <c r="A19" s="23" t="s">
        <v>19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R19" s="26"/>
    </row>
    <row r="20" spans="1:18" x14ac:dyDescent="0.2">
      <c r="A20" s="32" t="s">
        <v>20</v>
      </c>
      <c r="B20" s="29">
        <f>C20+D20+E20</f>
        <v>1738.7220089999998</v>
      </c>
      <c r="C20" s="29">
        <v>1048.448999</v>
      </c>
      <c r="D20" s="29">
        <v>516.40080999999998</v>
      </c>
      <c r="E20" s="29">
        <v>173.87219999999999</v>
      </c>
      <c r="F20" s="29">
        <v>0</v>
      </c>
      <c r="G20" s="29">
        <f>H20+I20+J20</f>
        <v>1738.7220089999998</v>
      </c>
      <c r="H20" s="29">
        <v>1048.448999</v>
      </c>
      <c r="I20" s="29">
        <v>516.40080999999998</v>
      </c>
      <c r="J20" s="29">
        <v>173.87219999999999</v>
      </c>
      <c r="K20" s="29">
        <v>0</v>
      </c>
      <c r="L20" s="34"/>
    </row>
    <row r="21" spans="1:18" x14ac:dyDescent="0.2">
      <c r="A21" s="32" t="s">
        <v>21</v>
      </c>
      <c r="B21" s="29">
        <f>C21+D21+E21</f>
        <v>3522.3607000000002</v>
      </c>
      <c r="C21" s="29">
        <v>2123.9811199999999</v>
      </c>
      <c r="D21" s="29">
        <v>1046.1435200000001</v>
      </c>
      <c r="E21" s="29">
        <v>352.23606000000001</v>
      </c>
      <c r="F21" s="29">
        <v>0</v>
      </c>
      <c r="G21" s="29">
        <f>H21+I21+J21</f>
        <v>3522.3607000000002</v>
      </c>
      <c r="H21" s="29">
        <v>2123.9811199999999</v>
      </c>
      <c r="I21" s="29">
        <v>1046.1435200000001</v>
      </c>
      <c r="J21" s="29">
        <v>352.23606000000001</v>
      </c>
      <c r="K21" s="29">
        <v>0</v>
      </c>
      <c r="L21" s="34"/>
    </row>
    <row r="22" spans="1:18" x14ac:dyDescent="0.2">
      <c r="A22" s="32" t="s">
        <v>22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34"/>
      <c r="Q22" s="26"/>
    </row>
    <row r="23" spans="1:18" ht="25.5" x14ac:dyDescent="0.2">
      <c r="A23" s="32" t="s">
        <v>23</v>
      </c>
      <c r="B23" s="29">
        <f>C23+D23+E23</f>
        <v>140771.79805000001</v>
      </c>
      <c r="C23" s="29">
        <v>72160.670329999994</v>
      </c>
      <c r="D23" s="29">
        <v>53942.91792</v>
      </c>
      <c r="E23" s="29">
        <f>14011.5098+656.7</f>
        <v>14668.209800000001</v>
      </c>
      <c r="F23" s="29">
        <v>0</v>
      </c>
      <c r="G23" s="29">
        <f>H23+I23+J23</f>
        <v>140771.79805000001</v>
      </c>
      <c r="H23" s="29">
        <v>72160.670329999994</v>
      </c>
      <c r="I23" s="29">
        <v>53942.91792</v>
      </c>
      <c r="J23" s="29">
        <f>14011.5098+656.7</f>
        <v>14668.209800000001</v>
      </c>
      <c r="K23" s="29">
        <f t="shared" ref="K23" si="1">K24</f>
        <v>0</v>
      </c>
      <c r="L23" s="83">
        <f>G23/B23*100</f>
        <v>100</v>
      </c>
    </row>
    <row r="24" spans="1:18" ht="25.5" x14ac:dyDescent="0.2">
      <c r="A24" s="32" t="s">
        <v>24</v>
      </c>
      <c r="B24" s="29">
        <f>C24+D24+E24</f>
        <v>140771.79805000001</v>
      </c>
      <c r="C24" s="29">
        <v>72160.670329999994</v>
      </c>
      <c r="D24" s="29">
        <v>53942.91792</v>
      </c>
      <c r="E24" s="29">
        <f>14011.5098+656.7</f>
        <v>14668.209800000001</v>
      </c>
      <c r="F24" s="29">
        <v>0</v>
      </c>
      <c r="G24" s="29">
        <f>H24+I24+J24</f>
        <v>140771.79805000001</v>
      </c>
      <c r="H24" s="29">
        <v>72160.670329999994</v>
      </c>
      <c r="I24" s="29">
        <v>53942.91792</v>
      </c>
      <c r="J24" s="29">
        <f>14011.5098+656.7</f>
        <v>14668.209800000001</v>
      </c>
      <c r="K24" s="29">
        <v>0</v>
      </c>
      <c r="L24" s="34"/>
    </row>
    <row r="25" spans="1:18" ht="25.5" x14ac:dyDescent="0.2">
      <c r="A25" s="32" t="s">
        <v>25</v>
      </c>
      <c r="B25" s="29">
        <f t="shared" ref="B25:B26" si="2">C25+D25+E25</f>
        <v>13426.619999999999</v>
      </c>
      <c r="C25" s="29">
        <v>0</v>
      </c>
      <c r="D25" s="29">
        <v>11000</v>
      </c>
      <c r="E25" s="29">
        <v>2426.62</v>
      </c>
      <c r="F25" s="29">
        <v>0</v>
      </c>
      <c r="G25" s="29">
        <f t="shared" ref="G25:G26" si="3">H25+I25+J25</f>
        <v>13426.619999999999</v>
      </c>
      <c r="H25" s="29">
        <v>0</v>
      </c>
      <c r="I25" s="29">
        <v>11000</v>
      </c>
      <c r="J25" s="29">
        <v>2426.62</v>
      </c>
      <c r="K25" s="29">
        <v>0</v>
      </c>
      <c r="L25" s="34"/>
    </row>
    <row r="26" spans="1:18" ht="25.5" x14ac:dyDescent="0.2">
      <c r="A26" s="32" t="s">
        <v>26</v>
      </c>
      <c r="B26" s="29">
        <f t="shared" si="2"/>
        <v>13426.619999999999</v>
      </c>
      <c r="C26" s="29">
        <v>0</v>
      </c>
      <c r="D26" s="29">
        <v>11000</v>
      </c>
      <c r="E26" s="29">
        <v>2426.62</v>
      </c>
      <c r="F26" s="29">
        <v>0</v>
      </c>
      <c r="G26" s="29">
        <f t="shared" si="3"/>
        <v>13426.619999999999</v>
      </c>
      <c r="H26" s="29">
        <v>0</v>
      </c>
      <c r="I26" s="29">
        <v>11000</v>
      </c>
      <c r="J26" s="29">
        <v>2426.62</v>
      </c>
      <c r="K26" s="29">
        <v>0</v>
      </c>
      <c r="L26" s="34"/>
    </row>
    <row r="27" spans="1:18" ht="25.5" x14ac:dyDescent="0.2">
      <c r="A27" s="32" t="s">
        <v>27</v>
      </c>
      <c r="B27" s="29">
        <f>E27+D27+C27</f>
        <v>116729.23716</v>
      </c>
      <c r="C27" s="29">
        <f>C28+C29+C30</f>
        <v>0</v>
      </c>
      <c r="D27" s="29">
        <f>D28+D29+D30</f>
        <v>81021.010380000007</v>
      </c>
      <c r="E27" s="29">
        <f>E28+E29+E30</f>
        <v>35708.226779999997</v>
      </c>
      <c r="F27" s="29">
        <f>F28+F29+F30</f>
        <v>0</v>
      </c>
      <c r="G27" s="29">
        <f>J27+I27+H27</f>
        <v>116593.65538000001</v>
      </c>
      <c r="H27" s="29">
        <f>H28+H29+H30</f>
        <v>0</v>
      </c>
      <c r="I27" s="29">
        <f>I28+I29+I30</f>
        <v>81021.010380000007</v>
      </c>
      <c r="J27" s="29">
        <f>J28+J29+J30</f>
        <v>35572.644999999997</v>
      </c>
      <c r="K27" s="29">
        <f>K28+K29+K30</f>
        <v>0</v>
      </c>
      <c r="L27" s="83">
        <f>G27/B27*100</f>
        <v>99.883849339463978</v>
      </c>
      <c r="Q27" s="26"/>
    </row>
    <row r="28" spans="1:18" ht="25.5" x14ac:dyDescent="0.2">
      <c r="A28" s="32" t="s">
        <v>28</v>
      </c>
      <c r="B28" s="29">
        <f t="shared" ref="B28" si="4">E28+D28+C28</f>
        <v>1055.3</v>
      </c>
      <c r="C28" s="29">
        <v>0</v>
      </c>
      <c r="D28" s="29">
        <f>949.8</f>
        <v>949.8</v>
      </c>
      <c r="E28" s="29">
        <f>105.5</f>
        <v>105.5</v>
      </c>
      <c r="F28" s="29">
        <v>0</v>
      </c>
      <c r="G28" s="29">
        <f t="shared" ref="G28" si="5">J28+I28+H28</f>
        <v>1055.3</v>
      </c>
      <c r="H28" s="29">
        <v>0</v>
      </c>
      <c r="I28" s="29">
        <v>949.8</v>
      </c>
      <c r="J28" s="29">
        <v>105.5</v>
      </c>
      <c r="K28" s="29">
        <v>0</v>
      </c>
      <c r="L28" s="34"/>
    </row>
    <row r="29" spans="1:18" x14ac:dyDescent="0.2">
      <c r="A29" s="32" t="s">
        <v>29</v>
      </c>
      <c r="B29" s="29">
        <f>E29+D29+C29</f>
        <v>111937.13716</v>
      </c>
      <c r="C29" s="29">
        <v>0</v>
      </c>
      <c r="D29" s="29">
        <f>71565.87038+5142.24</f>
        <v>76708.110379999998</v>
      </c>
      <c r="E29" s="29">
        <v>35229.02678</v>
      </c>
      <c r="F29" s="29">
        <v>0</v>
      </c>
      <c r="G29" s="29">
        <f>J29+I29+H29</f>
        <v>111801.55538000001</v>
      </c>
      <c r="H29" s="29">
        <v>0</v>
      </c>
      <c r="I29" s="29">
        <f>71565.87038+5142.24</f>
        <v>76708.110379999998</v>
      </c>
      <c r="J29" s="29">
        <v>35093.445</v>
      </c>
      <c r="K29" s="29">
        <v>0</v>
      </c>
      <c r="L29" s="34"/>
    </row>
    <row r="30" spans="1:18" ht="25.5" x14ac:dyDescent="0.2">
      <c r="A30" s="32" t="s">
        <v>30</v>
      </c>
      <c r="B30" s="29">
        <f t="shared" ref="B30" si="6">E30+D30</f>
        <v>3736.7999999999997</v>
      </c>
      <c r="C30" s="29">
        <v>0</v>
      </c>
      <c r="D30" s="29">
        <v>3363.1</v>
      </c>
      <c r="E30" s="29">
        <v>373.7</v>
      </c>
      <c r="F30" s="29">
        <v>0</v>
      </c>
      <c r="G30" s="29">
        <f t="shared" ref="G30" si="7">J30+I30</f>
        <v>3736.7999999999997</v>
      </c>
      <c r="H30" s="29">
        <v>0</v>
      </c>
      <c r="I30" s="29">
        <v>3363.1</v>
      </c>
      <c r="J30" s="29">
        <v>373.7</v>
      </c>
      <c r="K30" s="29">
        <v>0</v>
      </c>
      <c r="L30" s="34"/>
      <c r="Q30" s="31"/>
    </row>
    <row r="31" spans="1:18" s="35" customFormat="1" ht="25.5" x14ac:dyDescent="0.2">
      <c r="A31" s="32" t="s">
        <v>31</v>
      </c>
      <c r="B31" s="33">
        <f>E31+D31+C31</f>
        <v>21010.38378</v>
      </c>
      <c r="C31" s="29">
        <v>0</v>
      </c>
      <c r="D31" s="33">
        <v>16910.89</v>
      </c>
      <c r="E31" s="33">
        <v>4099.4937799999998</v>
      </c>
      <c r="F31" s="29">
        <v>0</v>
      </c>
      <c r="G31" s="33">
        <f>J31+I31+H31</f>
        <v>21010.38378</v>
      </c>
      <c r="H31" s="29">
        <v>0</v>
      </c>
      <c r="I31" s="33">
        <v>16910.89</v>
      </c>
      <c r="J31" s="33">
        <v>4099.4937799999998</v>
      </c>
      <c r="K31" s="29">
        <v>0</v>
      </c>
      <c r="L31" s="34"/>
    </row>
    <row r="32" spans="1:18" ht="25.5" x14ac:dyDescent="0.2">
      <c r="A32" s="32" t="s">
        <v>32</v>
      </c>
      <c r="B32" s="33">
        <f>E32+D32+C32</f>
        <v>21010.38378</v>
      </c>
      <c r="C32" s="29">
        <v>0</v>
      </c>
      <c r="D32" s="33">
        <v>16910.89</v>
      </c>
      <c r="E32" s="33">
        <v>4099.4937799999998</v>
      </c>
      <c r="F32" s="29">
        <v>0</v>
      </c>
      <c r="G32" s="33">
        <f>J32+I32+H32</f>
        <v>21010.38378</v>
      </c>
      <c r="H32" s="29">
        <v>0</v>
      </c>
      <c r="I32" s="33">
        <v>16910.89</v>
      </c>
      <c r="J32" s="33">
        <v>4099.4937799999998</v>
      </c>
      <c r="K32" s="29">
        <v>0</v>
      </c>
      <c r="L32" s="34"/>
    </row>
    <row r="33" spans="1:12" x14ac:dyDescent="0.2">
      <c r="A33" s="32" t="s">
        <v>33</v>
      </c>
      <c r="B33" s="33">
        <f>E33+D33+C33</f>
        <v>1589.3</v>
      </c>
      <c r="C33" s="29">
        <v>1064.8</v>
      </c>
      <c r="D33" s="33">
        <v>524.5</v>
      </c>
      <c r="E33" s="33">
        <v>0</v>
      </c>
      <c r="F33" s="29">
        <v>0</v>
      </c>
      <c r="G33" s="33">
        <f>J33+I33+H33</f>
        <v>1589.3</v>
      </c>
      <c r="H33" s="29">
        <v>1064.8</v>
      </c>
      <c r="I33" s="33">
        <v>524.5</v>
      </c>
      <c r="J33" s="33">
        <v>0</v>
      </c>
      <c r="K33" s="29">
        <v>0</v>
      </c>
      <c r="L33" s="34"/>
    </row>
    <row r="34" spans="1:12" x14ac:dyDescent="0.2">
      <c r="A34" s="79" t="s">
        <v>34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1"/>
    </row>
    <row r="35" spans="1:12" ht="42.75" customHeight="1" x14ac:dyDescent="0.2">
      <c r="A35" s="36" t="s">
        <v>35</v>
      </c>
      <c r="B35" s="37">
        <f t="shared" ref="B35" si="8">C35+D35+E35</f>
        <v>55228.326719999997</v>
      </c>
      <c r="C35" s="37">
        <f>C36+C37+C38+C39+C40</f>
        <v>0</v>
      </c>
      <c r="D35" s="37">
        <f>D36+D37+D38+D39+D40</f>
        <v>38163.040000000001</v>
      </c>
      <c r="E35" s="37">
        <f>E36+E37+E38+E39+E40</f>
        <v>17065.28672</v>
      </c>
      <c r="F35" s="37">
        <f>F36+F37+F38+F39+F40</f>
        <v>0</v>
      </c>
      <c r="G35" s="37">
        <f t="shared" ref="G35" si="9">H35+I35+J35</f>
        <v>52347.923080000008</v>
      </c>
      <c r="H35" s="37">
        <f>H36+H37+H38+H39+H40</f>
        <v>0</v>
      </c>
      <c r="I35" s="37">
        <f>I36+I37+I38+I39+I40</f>
        <v>35282.636360000004</v>
      </c>
      <c r="J35" s="37">
        <f>J36+J37+J38+J39+J40</f>
        <v>17065.28672</v>
      </c>
      <c r="K35" s="37">
        <f>K36+K37+K38+K39+K40</f>
        <v>0</v>
      </c>
      <c r="L35" s="38">
        <f>G35/B35*100</f>
        <v>94.784553849325832</v>
      </c>
    </row>
    <row r="36" spans="1:12" ht="25.5" x14ac:dyDescent="0.2">
      <c r="A36" s="32" t="s">
        <v>36</v>
      </c>
      <c r="B36" s="29">
        <f t="shared" ref="B36:B40" si="10">E36+D36+C36</f>
        <v>3859.444</v>
      </c>
      <c r="C36" s="29">
        <v>0</v>
      </c>
      <c r="D36" s="29">
        <v>0</v>
      </c>
      <c r="E36" s="29">
        <v>3859.444</v>
      </c>
      <c r="F36" s="29">
        <v>0</v>
      </c>
      <c r="G36" s="29">
        <f t="shared" ref="G36:G40" si="11">J36+I36+H36</f>
        <v>3859.444</v>
      </c>
      <c r="H36" s="29">
        <v>0</v>
      </c>
      <c r="I36" s="29">
        <v>0</v>
      </c>
      <c r="J36" s="29">
        <v>3859.444</v>
      </c>
      <c r="K36" s="29">
        <v>0</v>
      </c>
      <c r="L36" s="34"/>
    </row>
    <row r="37" spans="1:12" ht="25.5" x14ac:dyDescent="0.2">
      <c r="A37" s="32" t="s">
        <v>37</v>
      </c>
      <c r="B37" s="29">
        <f t="shared" si="10"/>
        <v>13205.842720000001</v>
      </c>
      <c r="C37" s="29">
        <v>0</v>
      </c>
      <c r="D37" s="29">
        <v>0</v>
      </c>
      <c r="E37" s="29">
        <v>13205.842720000001</v>
      </c>
      <c r="F37" s="29">
        <v>0</v>
      </c>
      <c r="G37" s="29">
        <f t="shared" si="11"/>
        <v>13205.842720000001</v>
      </c>
      <c r="H37" s="29">
        <v>0</v>
      </c>
      <c r="I37" s="29">
        <v>0</v>
      </c>
      <c r="J37" s="29">
        <v>13205.842720000001</v>
      </c>
      <c r="K37" s="29">
        <v>0</v>
      </c>
      <c r="L37" s="34"/>
    </row>
    <row r="38" spans="1:12" ht="38.25" x14ac:dyDescent="0.2">
      <c r="A38" s="32" t="s">
        <v>38</v>
      </c>
      <c r="B38" s="29">
        <f t="shared" si="10"/>
        <v>24120.980000000003</v>
      </c>
      <c r="C38" s="29">
        <v>0</v>
      </c>
      <c r="D38" s="29">
        <f>23470.08+650.9</f>
        <v>24120.980000000003</v>
      </c>
      <c r="E38" s="29">
        <v>0</v>
      </c>
      <c r="F38" s="29">
        <v>0</v>
      </c>
      <c r="G38" s="29">
        <f>J38+I38+H38</f>
        <v>21684.076360000003</v>
      </c>
      <c r="H38" s="29">
        <v>0</v>
      </c>
      <c r="I38" s="29">
        <f>650.9+21033.17636</f>
        <v>21684.076360000003</v>
      </c>
      <c r="J38" s="29">
        <v>0</v>
      </c>
      <c r="K38" s="29">
        <v>0</v>
      </c>
      <c r="L38" s="34"/>
    </row>
    <row r="39" spans="1:12" ht="51" x14ac:dyDescent="0.2">
      <c r="A39" s="32" t="s">
        <v>39</v>
      </c>
      <c r="B39" s="29">
        <f t="shared" si="10"/>
        <v>7033.86</v>
      </c>
      <c r="C39" s="29">
        <v>0</v>
      </c>
      <c r="D39" s="29">
        <f>6686.36+347.5</f>
        <v>7033.86</v>
      </c>
      <c r="E39" s="29">
        <v>0</v>
      </c>
      <c r="F39" s="29">
        <v>0</v>
      </c>
      <c r="G39" s="29">
        <f>J39+I39+H39</f>
        <v>6590.36</v>
      </c>
      <c r="H39" s="29">
        <v>0</v>
      </c>
      <c r="I39" s="29">
        <f>6242.86+347.5</f>
        <v>6590.36</v>
      </c>
      <c r="J39" s="29">
        <v>0</v>
      </c>
      <c r="K39" s="29">
        <v>0</v>
      </c>
      <c r="L39" s="34"/>
    </row>
    <row r="40" spans="1:12" ht="25.5" x14ac:dyDescent="0.2">
      <c r="A40" s="32" t="s">
        <v>40</v>
      </c>
      <c r="B40" s="29">
        <f t="shared" si="10"/>
        <v>7008.2</v>
      </c>
      <c r="C40" s="29">
        <v>0</v>
      </c>
      <c r="D40" s="29">
        <v>7008.2</v>
      </c>
      <c r="E40" s="29">
        <v>0</v>
      </c>
      <c r="F40" s="29">
        <v>0</v>
      </c>
      <c r="G40" s="29">
        <f t="shared" si="11"/>
        <v>7008.2</v>
      </c>
      <c r="H40" s="29">
        <v>0</v>
      </c>
      <c r="I40" s="29">
        <v>7008.2</v>
      </c>
      <c r="J40" s="29">
        <v>0</v>
      </c>
      <c r="K40" s="29">
        <v>0</v>
      </c>
      <c r="L40" s="34"/>
    </row>
    <row r="41" spans="1:12" ht="25.5" x14ac:dyDescent="0.2">
      <c r="A41" s="36" t="s">
        <v>41</v>
      </c>
      <c r="B41" s="37">
        <f t="shared" ref="B41" si="12">C41+D41+E41</f>
        <v>1160433.7556599998</v>
      </c>
      <c r="C41" s="37">
        <f>C46+C47+C48+C49+C50+C51+C52+C53+C54+C55+C56+C57+C58+C59+C60+C61+C62+C63+C64+C65+C66+C67+C68+C69+C70+C71+C72+C73+C74+C75+C76+C77+C78+C42+C43+C44+C45+C79+C80+C81+C82+C83+C84</f>
        <v>28770.100000000002</v>
      </c>
      <c r="D41" s="37">
        <f>D46+D47+D48+D49+D50+D51+D52+D53+D54+D55+D56+D57+D58+D59+D60+D61+D62+D63+D64+D65+D66+D67+D68+D69+D70+D71+D72+D73+D74+D75+D76+D77+D78+D42+D43+D44+D45+D79+D80+D81+D82+D83+D84</f>
        <v>656242.8468099999</v>
      </c>
      <c r="E41" s="37">
        <f>E46+E47+E48+E49+E50+E51+E52+E53+E54+E55+E56+E57+E58+E59+E60+E61+E62+E63+E64+E65+E66+E67+E68+E69+E70+E71+E72+E73+E74+E75+E76+E77+E78+E42+E43+E44+E45+E79+E80+E81+E82+E83+E84</f>
        <v>475420.80884999991</v>
      </c>
      <c r="F41" s="37">
        <f>F46+F47+F48+F49+F50+F51+F52+F53+F54+F55+F56+F57+F58+F59+F60+F61+F62+F63+F64+F65+F66+F67+F68+F69+F70+F71+F72+F73+F74+F75+F76+F77+F78+F42+F43+F44+F45+F79+F80+F81+F82+F83+F84</f>
        <v>0</v>
      </c>
      <c r="G41" s="37">
        <f t="shared" ref="G41" si="13">H41+I41+J41</f>
        <v>1155573.0568499998</v>
      </c>
      <c r="H41" s="37">
        <f>H46+H47+H48+H49+H50+H51+H52+H53+H54+H55+H56+H57+H58+H59+H60+H61+H62+H63+H64+H65+H66+H67+H68+H69+H70+H71+H72+H73+H74+H75+H76+H77+H78+H42+H43+H44+H45+H79+H80+H81+H82+H83+H84</f>
        <v>28770.100000000002</v>
      </c>
      <c r="I41" s="37">
        <f>I46+I47+I48+I49+I50+I51+I52+I53+I54+I55+I56+I57+I58+I59+I60+I61+I62+I63+I64+I65+I66+I67+I68+I69+I70+I71+I72+I73+I74+I75+I76+I77+I78+I42+I43+I44+I45+I79+I80+I81+I82+I83+I84</f>
        <v>653264.41116999998</v>
      </c>
      <c r="J41" s="37">
        <f>J46+J47+J48+J49+J50+J51+J52+J53+J54+J55+J56+J57+J58+J59+J60+J61+J62+J63+J64+J65+J66+J67+J68+J69+J70+J71+J72+J73+J74+J75+J76+J77+J78+J42+J43+J44+J45+J79+J80+J81+J82+J83+J84</f>
        <v>473538.54567999998</v>
      </c>
      <c r="K41" s="37">
        <f>K46+K47+K48+K49+K50+K51+K52+K53+K54+K55+K56+K57+K58+K59+K60+K61+K62+K63+K64+K65+K66+K67+K68+K69+K70+K71+K72+K73+K74+K75+K76+K77+K78+K42+K43+K44+K45+K79+K80+K81+K82+K83+K84</f>
        <v>0</v>
      </c>
      <c r="L41" s="38">
        <f>G41/B41*100</f>
        <v>99.581130867118262</v>
      </c>
    </row>
    <row r="42" spans="1:12" ht="25.5" x14ac:dyDescent="0.2">
      <c r="A42" s="32" t="s">
        <v>42</v>
      </c>
      <c r="B42" s="29">
        <f>D42+E42</f>
        <v>0</v>
      </c>
      <c r="C42" s="29">
        <v>0</v>
      </c>
      <c r="D42" s="29">
        <v>0</v>
      </c>
      <c r="E42" s="29">
        <v>0</v>
      </c>
      <c r="F42" s="29">
        <v>0</v>
      </c>
      <c r="G42" s="29">
        <f t="shared" ref="G42:G44" si="14">I42</f>
        <v>0</v>
      </c>
      <c r="H42" s="29">
        <v>0</v>
      </c>
      <c r="I42" s="29">
        <v>0</v>
      </c>
      <c r="J42" s="29">
        <v>0</v>
      </c>
      <c r="K42" s="29">
        <v>0</v>
      </c>
      <c r="L42" s="34"/>
    </row>
    <row r="43" spans="1:12" ht="38.25" x14ac:dyDescent="0.2">
      <c r="A43" s="32" t="s">
        <v>43</v>
      </c>
      <c r="B43" s="29">
        <f t="shared" ref="B43" si="15">D43</f>
        <v>251494.59</v>
      </c>
      <c r="C43" s="29">
        <v>0</v>
      </c>
      <c r="D43" s="29">
        <v>251494.59</v>
      </c>
      <c r="E43" s="29">
        <v>0</v>
      </c>
      <c r="F43" s="29">
        <v>0</v>
      </c>
      <c r="G43" s="29">
        <f t="shared" si="14"/>
        <v>251494.59</v>
      </c>
      <c r="H43" s="29">
        <v>0</v>
      </c>
      <c r="I43" s="29">
        <v>251494.59</v>
      </c>
      <c r="J43" s="29">
        <v>0</v>
      </c>
      <c r="K43" s="29">
        <v>0</v>
      </c>
      <c r="L43" s="34"/>
    </row>
    <row r="44" spans="1:12" ht="51" x14ac:dyDescent="0.2">
      <c r="A44" s="32" t="s">
        <v>44</v>
      </c>
      <c r="B44" s="29">
        <f>D44</f>
        <v>369277.5</v>
      </c>
      <c r="C44" s="29">
        <v>0</v>
      </c>
      <c r="D44" s="29">
        <v>369277.5</v>
      </c>
      <c r="E44" s="29">
        <v>0</v>
      </c>
      <c r="F44" s="29">
        <v>0</v>
      </c>
      <c r="G44" s="29">
        <f t="shared" si="14"/>
        <v>369277.5</v>
      </c>
      <c r="H44" s="29">
        <v>0</v>
      </c>
      <c r="I44" s="29">
        <v>369277.5</v>
      </c>
      <c r="J44" s="29">
        <v>0</v>
      </c>
      <c r="K44" s="29">
        <v>0</v>
      </c>
      <c r="L44" s="34"/>
    </row>
    <row r="45" spans="1:12" ht="38.25" x14ac:dyDescent="0.2">
      <c r="A45" s="32" t="s">
        <v>45</v>
      </c>
      <c r="B45" s="29">
        <f t="shared" ref="B45" si="16">E45+D45+C45</f>
        <v>35481.300000000003</v>
      </c>
      <c r="C45" s="29">
        <v>11547.7</v>
      </c>
      <c r="D45" s="29">
        <v>23933.599999999999</v>
      </c>
      <c r="E45" s="29">
        <v>0</v>
      </c>
      <c r="F45" s="29">
        <v>0</v>
      </c>
      <c r="G45" s="29">
        <f t="shared" ref="G45" si="17">J45+I45+H45</f>
        <v>32507.864360000003</v>
      </c>
      <c r="H45" s="29">
        <v>11547.7</v>
      </c>
      <c r="I45" s="29">
        <f>9865.33857+11094.82579</f>
        <v>20960.164360000002</v>
      </c>
      <c r="J45" s="29">
        <v>0</v>
      </c>
      <c r="K45" s="29">
        <v>0</v>
      </c>
      <c r="L45" s="34"/>
    </row>
    <row r="46" spans="1:12" ht="25.5" x14ac:dyDescent="0.2">
      <c r="A46" s="32" t="s">
        <v>46</v>
      </c>
      <c r="B46" s="29">
        <f t="shared" ref="B46:B47" si="18">E46</f>
        <v>44187.51195</v>
      </c>
      <c r="C46" s="29">
        <v>0</v>
      </c>
      <c r="D46" s="29">
        <v>0</v>
      </c>
      <c r="E46" s="29">
        <v>44187.51195</v>
      </c>
      <c r="F46" s="29">
        <v>0</v>
      </c>
      <c r="G46" s="29">
        <f t="shared" ref="G46:G47" si="19">J46</f>
        <v>43944.893100000001</v>
      </c>
      <c r="H46" s="29">
        <v>0</v>
      </c>
      <c r="I46" s="29">
        <v>0</v>
      </c>
      <c r="J46" s="29">
        <v>43944.893100000001</v>
      </c>
      <c r="K46" s="29">
        <v>0</v>
      </c>
      <c r="L46" s="34"/>
    </row>
    <row r="47" spans="1:12" ht="25.5" x14ac:dyDescent="0.2">
      <c r="A47" s="32" t="s">
        <v>47</v>
      </c>
      <c r="B47" s="29">
        <f t="shared" si="18"/>
        <v>102301.45653</v>
      </c>
      <c r="C47" s="29">
        <v>0</v>
      </c>
      <c r="D47" s="29">
        <v>0</v>
      </c>
      <c r="E47" s="29">
        <v>102301.45653</v>
      </c>
      <c r="F47" s="29">
        <v>0</v>
      </c>
      <c r="G47" s="29">
        <f t="shared" si="19"/>
        <v>101398.21038999999</v>
      </c>
      <c r="H47" s="29">
        <v>0</v>
      </c>
      <c r="I47" s="29">
        <v>0</v>
      </c>
      <c r="J47" s="29">
        <v>101398.21038999999</v>
      </c>
      <c r="K47" s="29">
        <v>0</v>
      </c>
      <c r="L47" s="34"/>
    </row>
    <row r="48" spans="1:12" ht="25.5" x14ac:dyDescent="0.2">
      <c r="A48" s="32" t="s">
        <v>48</v>
      </c>
      <c r="B48" s="29">
        <f>E48+D48+C48</f>
        <v>2660.6765099999998</v>
      </c>
      <c r="C48" s="29">
        <v>0</v>
      </c>
      <c r="D48" s="29">
        <v>0</v>
      </c>
      <c r="E48" s="29">
        <v>2660.6765099999998</v>
      </c>
      <c r="F48" s="29">
        <v>0</v>
      </c>
      <c r="G48" s="29">
        <f>J48+I48+H48</f>
        <v>2660.6765099999998</v>
      </c>
      <c r="H48" s="29">
        <v>0</v>
      </c>
      <c r="I48" s="29">
        <v>0</v>
      </c>
      <c r="J48" s="29">
        <v>2660.6765099999998</v>
      </c>
      <c r="K48" s="29">
        <v>0</v>
      </c>
      <c r="L48" s="34"/>
    </row>
    <row r="49" spans="1:12" ht="38.25" x14ac:dyDescent="0.2">
      <c r="A49" s="32" t="s">
        <v>49</v>
      </c>
      <c r="B49" s="29">
        <f t="shared" ref="B49" si="20">E49+D49+C49</f>
        <v>20080.164000000001</v>
      </c>
      <c r="C49" s="29">
        <v>0</v>
      </c>
      <c r="D49" s="29">
        <v>0</v>
      </c>
      <c r="E49" s="29">
        <v>20080.164000000001</v>
      </c>
      <c r="F49" s="29">
        <v>0</v>
      </c>
      <c r="G49" s="29">
        <f t="shared" ref="G49" si="21">J49+I49+H49</f>
        <v>20077.494589999998</v>
      </c>
      <c r="H49" s="29">
        <v>0</v>
      </c>
      <c r="I49" s="29">
        <v>0</v>
      </c>
      <c r="J49" s="29">
        <v>20077.494589999998</v>
      </c>
      <c r="K49" s="29">
        <v>0</v>
      </c>
      <c r="L49" s="34"/>
    </row>
    <row r="50" spans="1:12" ht="25.5" x14ac:dyDescent="0.2">
      <c r="A50" s="32" t="s">
        <v>50</v>
      </c>
      <c r="B50" s="29">
        <f t="shared" ref="B50:B53" si="22">E50</f>
        <v>65323.397409999998</v>
      </c>
      <c r="C50" s="29">
        <v>0</v>
      </c>
      <c r="D50" s="29">
        <v>0</v>
      </c>
      <c r="E50" s="29">
        <v>65323.397409999998</v>
      </c>
      <c r="F50" s="29">
        <v>0</v>
      </c>
      <c r="G50" s="29">
        <f t="shared" ref="G50" si="23">J50</f>
        <v>64649.890850000003</v>
      </c>
      <c r="H50" s="29">
        <v>0</v>
      </c>
      <c r="I50" s="29">
        <v>0</v>
      </c>
      <c r="J50" s="29">
        <v>64649.890850000003</v>
      </c>
      <c r="K50" s="29">
        <v>0</v>
      </c>
      <c r="L50" s="34"/>
    </row>
    <row r="51" spans="1:12" ht="25.5" x14ac:dyDescent="0.2">
      <c r="A51" s="32" t="s">
        <v>51</v>
      </c>
      <c r="B51" s="29">
        <f t="shared" si="22"/>
        <v>11316.90083</v>
      </c>
      <c r="C51" s="29">
        <v>0</v>
      </c>
      <c r="D51" s="29">
        <v>0</v>
      </c>
      <c r="E51" s="29">
        <v>11316.90083</v>
      </c>
      <c r="F51" s="29">
        <v>0</v>
      </c>
      <c r="G51" s="29">
        <f>J51+I51</f>
        <v>11314.23983</v>
      </c>
      <c r="H51" s="29">
        <v>0</v>
      </c>
      <c r="I51" s="29">
        <v>0</v>
      </c>
      <c r="J51" s="29">
        <v>11314.23983</v>
      </c>
      <c r="K51" s="29">
        <v>0</v>
      </c>
      <c r="L51" s="34"/>
    </row>
    <row r="52" spans="1:12" ht="25.5" x14ac:dyDescent="0.2">
      <c r="A52" s="32" t="s">
        <v>52</v>
      </c>
      <c r="B52" s="29">
        <f t="shared" si="22"/>
        <v>28963.738000000001</v>
      </c>
      <c r="C52" s="29">
        <v>0</v>
      </c>
      <c r="D52" s="29">
        <v>0</v>
      </c>
      <c r="E52" s="29">
        <v>28963.738000000001</v>
      </c>
      <c r="F52" s="29">
        <v>0</v>
      </c>
      <c r="G52" s="29">
        <v>22712.379000000001</v>
      </c>
      <c r="H52" s="29">
        <v>0</v>
      </c>
      <c r="I52" s="29">
        <v>0</v>
      </c>
      <c r="J52" s="29">
        <v>28963.738000000001</v>
      </c>
      <c r="K52" s="29">
        <v>0</v>
      </c>
      <c r="L52" s="34"/>
    </row>
    <row r="53" spans="1:12" ht="25.5" x14ac:dyDescent="0.2">
      <c r="A53" s="32" t="s">
        <v>53</v>
      </c>
      <c r="B53" s="29">
        <f t="shared" si="22"/>
        <v>33489.649169999997</v>
      </c>
      <c r="C53" s="29">
        <v>0</v>
      </c>
      <c r="D53" s="29">
        <v>0</v>
      </c>
      <c r="E53" s="29">
        <v>33489.649169999997</v>
      </c>
      <c r="F53" s="29">
        <v>0</v>
      </c>
      <c r="G53" s="29">
        <v>25421.620999999999</v>
      </c>
      <c r="H53" s="29">
        <v>0</v>
      </c>
      <c r="I53" s="29">
        <v>0</v>
      </c>
      <c r="J53" s="29">
        <v>33489.649169999997</v>
      </c>
      <c r="K53" s="29">
        <v>0</v>
      </c>
      <c r="L53" s="34"/>
    </row>
    <row r="54" spans="1:12" ht="25.5" x14ac:dyDescent="0.2">
      <c r="A54" s="32" t="s">
        <v>54</v>
      </c>
      <c r="B54" s="29">
        <f t="shared" ref="B54:B55" si="24">E54+D54+C54</f>
        <v>81412.642000000007</v>
      </c>
      <c r="C54" s="29">
        <v>0</v>
      </c>
      <c r="D54" s="29">
        <v>0</v>
      </c>
      <c r="E54" s="29">
        <v>81412.642000000007</v>
      </c>
      <c r="F54" s="29">
        <v>0</v>
      </c>
      <c r="G54" s="29">
        <v>63423.966</v>
      </c>
      <c r="H54" s="29">
        <v>0</v>
      </c>
      <c r="I54" s="29">
        <v>0</v>
      </c>
      <c r="J54" s="29">
        <v>81412.642000000007</v>
      </c>
      <c r="K54" s="29">
        <v>0</v>
      </c>
      <c r="L54" s="34"/>
    </row>
    <row r="55" spans="1:12" ht="38.25" x14ac:dyDescent="0.2">
      <c r="A55" s="32" t="s">
        <v>55</v>
      </c>
      <c r="B55" s="29">
        <f t="shared" si="24"/>
        <v>490.2</v>
      </c>
      <c r="C55" s="29">
        <v>0</v>
      </c>
      <c r="D55" s="29">
        <v>0</v>
      </c>
      <c r="E55" s="29">
        <v>490.2</v>
      </c>
      <c r="F55" s="29">
        <v>0</v>
      </c>
      <c r="G55" s="29">
        <f t="shared" ref="G55" si="25">J55+I55+H55</f>
        <v>490.2</v>
      </c>
      <c r="H55" s="29">
        <v>0</v>
      </c>
      <c r="I55" s="29">
        <v>0</v>
      </c>
      <c r="J55" s="29">
        <v>490.2</v>
      </c>
      <c r="K55" s="29">
        <v>0</v>
      </c>
      <c r="L55" s="34"/>
    </row>
    <row r="56" spans="1:12" ht="38.25" x14ac:dyDescent="0.2">
      <c r="A56" s="32" t="s">
        <v>56</v>
      </c>
      <c r="B56" s="29">
        <f>E56+D56+C56</f>
        <v>20728</v>
      </c>
      <c r="C56" s="29">
        <v>0</v>
      </c>
      <c r="D56" s="29">
        <v>0</v>
      </c>
      <c r="E56" s="29">
        <v>20728</v>
      </c>
      <c r="F56" s="29">
        <v>0</v>
      </c>
      <c r="G56" s="29">
        <f>J56+I56+H56</f>
        <v>20728</v>
      </c>
      <c r="H56" s="29">
        <v>0</v>
      </c>
      <c r="I56" s="29">
        <v>0</v>
      </c>
      <c r="J56" s="29">
        <v>20728</v>
      </c>
      <c r="K56" s="29">
        <v>0</v>
      </c>
      <c r="L56" s="34"/>
    </row>
    <row r="57" spans="1:12" ht="25.5" x14ac:dyDescent="0.2">
      <c r="A57" s="32" t="s">
        <v>57</v>
      </c>
      <c r="B57" s="29">
        <f>E57+D57+C57</f>
        <v>1979.8</v>
      </c>
      <c r="C57" s="29">
        <v>0</v>
      </c>
      <c r="D57" s="29">
        <v>0</v>
      </c>
      <c r="E57" s="29">
        <v>1979.8</v>
      </c>
      <c r="F57" s="29">
        <v>0</v>
      </c>
      <c r="G57" s="29">
        <f>J57+I57+H57</f>
        <v>1979.8</v>
      </c>
      <c r="H57" s="29">
        <v>0</v>
      </c>
      <c r="I57" s="29">
        <v>0</v>
      </c>
      <c r="J57" s="29">
        <v>1979.8</v>
      </c>
      <c r="K57" s="29">
        <v>0</v>
      </c>
      <c r="L57" s="34"/>
    </row>
    <row r="58" spans="1:12" ht="38.25" x14ac:dyDescent="0.2">
      <c r="A58" s="32" t="s">
        <v>58</v>
      </c>
      <c r="B58" s="29">
        <f t="shared" ref="B58" si="26">E58+D58</f>
        <v>2532.7329100000002</v>
      </c>
      <c r="C58" s="29">
        <v>0</v>
      </c>
      <c r="D58" s="29">
        <v>0</v>
      </c>
      <c r="E58" s="29">
        <v>2532.7329100000002</v>
      </c>
      <c r="F58" s="29">
        <v>0</v>
      </c>
      <c r="G58" s="29">
        <f t="shared" ref="G58" si="27">J58+I58</f>
        <v>2532.7329100000002</v>
      </c>
      <c r="H58" s="29">
        <v>0</v>
      </c>
      <c r="I58" s="29">
        <v>0</v>
      </c>
      <c r="J58" s="29">
        <v>2532.7329100000002</v>
      </c>
      <c r="K58" s="29">
        <v>0</v>
      </c>
      <c r="L58" s="34"/>
    </row>
    <row r="59" spans="1:12" ht="38.25" x14ac:dyDescent="0.2">
      <c r="A59" s="32" t="s">
        <v>59</v>
      </c>
      <c r="B59" s="29">
        <f t="shared" ref="B59" si="28">E59</f>
        <v>2385.9635199999998</v>
      </c>
      <c r="C59" s="29">
        <v>0</v>
      </c>
      <c r="D59" s="29">
        <v>0</v>
      </c>
      <c r="E59" s="29">
        <v>2385.9635199999998</v>
      </c>
      <c r="F59" s="29">
        <v>0</v>
      </c>
      <c r="G59" s="29">
        <f t="shared" ref="G59" si="29">J59</f>
        <v>2385.9635199999998</v>
      </c>
      <c r="H59" s="29">
        <v>0</v>
      </c>
      <c r="I59" s="29">
        <v>0</v>
      </c>
      <c r="J59" s="29">
        <v>2385.9635199999998</v>
      </c>
      <c r="K59" s="29">
        <v>0</v>
      </c>
      <c r="L59" s="34"/>
    </row>
    <row r="60" spans="1:12" ht="38.25" x14ac:dyDescent="0.2">
      <c r="A60" s="32" t="s">
        <v>60</v>
      </c>
      <c r="B60" s="29">
        <f t="shared" ref="B60:B62" si="30">E60+D60+C60</f>
        <v>200</v>
      </c>
      <c r="C60" s="29">
        <v>0</v>
      </c>
      <c r="D60" s="29">
        <v>0</v>
      </c>
      <c r="E60" s="29">
        <v>200</v>
      </c>
      <c r="F60" s="29">
        <v>0</v>
      </c>
      <c r="G60" s="29">
        <f t="shared" ref="G60:G62" si="31">J60+I60+H60</f>
        <v>200</v>
      </c>
      <c r="H60" s="29">
        <v>0</v>
      </c>
      <c r="I60" s="29">
        <v>0</v>
      </c>
      <c r="J60" s="29">
        <v>200</v>
      </c>
      <c r="K60" s="29">
        <v>0</v>
      </c>
      <c r="L60" s="34"/>
    </row>
    <row r="61" spans="1:12" ht="38.25" x14ac:dyDescent="0.2">
      <c r="A61" s="32" t="s">
        <v>61</v>
      </c>
      <c r="B61" s="29">
        <f t="shared" si="30"/>
        <v>372</v>
      </c>
      <c r="C61" s="29">
        <v>0</v>
      </c>
      <c r="D61" s="29">
        <v>0</v>
      </c>
      <c r="E61" s="29">
        <v>372</v>
      </c>
      <c r="F61" s="29">
        <v>0</v>
      </c>
      <c r="G61" s="29">
        <f t="shared" si="31"/>
        <v>370.82508000000001</v>
      </c>
      <c r="H61" s="29">
        <v>0</v>
      </c>
      <c r="I61" s="29">
        <v>0</v>
      </c>
      <c r="J61" s="29">
        <v>370.82508000000001</v>
      </c>
      <c r="K61" s="29">
        <v>0</v>
      </c>
      <c r="L61" s="34"/>
    </row>
    <row r="62" spans="1:12" ht="38.25" x14ac:dyDescent="0.2">
      <c r="A62" s="32" t="s">
        <v>62</v>
      </c>
      <c r="B62" s="29">
        <f t="shared" si="30"/>
        <v>1230</v>
      </c>
      <c r="C62" s="29">
        <v>0</v>
      </c>
      <c r="D62" s="29">
        <v>0</v>
      </c>
      <c r="E62" s="29">
        <f>1230</f>
        <v>1230</v>
      </c>
      <c r="F62" s="29">
        <v>0</v>
      </c>
      <c r="G62" s="29">
        <f t="shared" si="31"/>
        <v>1230</v>
      </c>
      <c r="H62" s="29">
        <v>0</v>
      </c>
      <c r="I62" s="29">
        <v>0</v>
      </c>
      <c r="J62" s="29">
        <f>1230</f>
        <v>1230</v>
      </c>
      <c r="K62" s="29">
        <v>0</v>
      </c>
      <c r="L62" s="34"/>
    </row>
    <row r="63" spans="1:12" ht="25.5" x14ac:dyDescent="0.2">
      <c r="A63" s="32" t="s">
        <v>63</v>
      </c>
      <c r="B63" s="29">
        <f t="shared" ref="B63" si="32">E63</f>
        <v>17378.351419999999</v>
      </c>
      <c r="C63" s="29">
        <v>0</v>
      </c>
      <c r="D63" s="29">
        <v>0</v>
      </c>
      <c r="E63" s="29">
        <v>17378.351419999999</v>
      </c>
      <c r="F63" s="29">
        <v>0</v>
      </c>
      <c r="G63" s="29">
        <f t="shared" ref="G63" si="33">J63</f>
        <v>17332.819070000001</v>
      </c>
      <c r="H63" s="29">
        <v>0</v>
      </c>
      <c r="I63" s="29">
        <v>0</v>
      </c>
      <c r="J63" s="29">
        <v>17332.819070000001</v>
      </c>
      <c r="K63" s="29">
        <v>0</v>
      </c>
      <c r="L63" s="34"/>
    </row>
    <row r="64" spans="1:12" ht="25.5" x14ac:dyDescent="0.2">
      <c r="A64" s="32" t="s">
        <v>64</v>
      </c>
      <c r="B64" s="29">
        <f>E64</f>
        <v>16525.029760000001</v>
      </c>
      <c r="C64" s="29">
        <v>0</v>
      </c>
      <c r="D64" s="29">
        <v>0</v>
      </c>
      <c r="E64" s="29">
        <v>16525.029760000001</v>
      </c>
      <c r="F64" s="29">
        <v>0</v>
      </c>
      <c r="G64" s="29">
        <f>J64</f>
        <v>16525.029760000001</v>
      </c>
      <c r="H64" s="29">
        <v>0</v>
      </c>
      <c r="I64" s="29">
        <v>0</v>
      </c>
      <c r="J64" s="29">
        <v>16525.029760000001</v>
      </c>
      <c r="K64" s="29">
        <v>0</v>
      </c>
      <c r="L64" s="34"/>
    </row>
    <row r="65" spans="1:12" ht="25.5" x14ac:dyDescent="0.2">
      <c r="A65" s="32" t="s">
        <v>65</v>
      </c>
      <c r="B65" s="29">
        <f t="shared" ref="B65:B67" si="34">E65+D65+C65</f>
        <v>300</v>
      </c>
      <c r="C65" s="29">
        <v>0</v>
      </c>
      <c r="D65" s="29">
        <v>0</v>
      </c>
      <c r="E65" s="29">
        <v>300</v>
      </c>
      <c r="F65" s="29">
        <v>0</v>
      </c>
      <c r="G65" s="29">
        <f t="shared" ref="G65:G67" si="35">J65+I65+H65</f>
        <v>299.99979999999999</v>
      </c>
      <c r="H65" s="29">
        <v>0</v>
      </c>
      <c r="I65" s="29">
        <v>0</v>
      </c>
      <c r="J65" s="29">
        <v>299.99979999999999</v>
      </c>
      <c r="K65" s="29">
        <v>0</v>
      </c>
      <c r="L65" s="34"/>
    </row>
    <row r="66" spans="1:12" ht="25.5" x14ac:dyDescent="0.2">
      <c r="A66" s="32" t="s">
        <v>66</v>
      </c>
      <c r="B66" s="29">
        <f t="shared" si="34"/>
        <v>1717.69</v>
      </c>
      <c r="C66" s="29">
        <v>0</v>
      </c>
      <c r="D66" s="29">
        <v>0</v>
      </c>
      <c r="E66" s="29">
        <v>1717.69</v>
      </c>
      <c r="F66" s="29">
        <v>0</v>
      </c>
      <c r="G66" s="29">
        <f t="shared" si="35"/>
        <v>1717.69</v>
      </c>
      <c r="H66" s="29">
        <v>0</v>
      </c>
      <c r="I66" s="29">
        <v>0</v>
      </c>
      <c r="J66" s="29">
        <v>1717.69</v>
      </c>
      <c r="K66" s="29">
        <v>0</v>
      </c>
      <c r="L66" s="34"/>
    </row>
    <row r="67" spans="1:12" ht="25.5" x14ac:dyDescent="0.2">
      <c r="A67" s="32" t="s">
        <v>67</v>
      </c>
      <c r="B67" s="29">
        <f t="shared" si="34"/>
        <v>1675.92668</v>
      </c>
      <c r="C67" s="29">
        <v>0</v>
      </c>
      <c r="D67" s="29">
        <v>0</v>
      </c>
      <c r="E67" s="29">
        <v>1675.92668</v>
      </c>
      <c r="F67" s="29">
        <v>0</v>
      </c>
      <c r="G67" s="29">
        <f t="shared" si="35"/>
        <v>1675.92668</v>
      </c>
      <c r="H67" s="29">
        <v>0</v>
      </c>
      <c r="I67" s="29">
        <v>0</v>
      </c>
      <c r="J67" s="29">
        <v>1675.92668</v>
      </c>
      <c r="K67" s="29">
        <v>0</v>
      </c>
      <c r="L67" s="34"/>
    </row>
    <row r="68" spans="1:12" ht="38.25" x14ac:dyDescent="0.2">
      <c r="A68" s="32" t="s">
        <v>68</v>
      </c>
      <c r="B68" s="29">
        <f t="shared" ref="B68:B69" si="36">E68</f>
        <v>3971.4750899999999</v>
      </c>
      <c r="C68" s="29">
        <v>0</v>
      </c>
      <c r="D68" s="29">
        <v>0</v>
      </c>
      <c r="E68" s="29">
        <v>3971.4750899999999</v>
      </c>
      <c r="F68" s="29">
        <v>0</v>
      </c>
      <c r="G68" s="29">
        <f t="shared" ref="G68:G69" si="37">J68</f>
        <v>3971.4750899999999</v>
      </c>
      <c r="H68" s="29">
        <v>0</v>
      </c>
      <c r="I68" s="29">
        <v>0</v>
      </c>
      <c r="J68" s="29">
        <v>3971.4750899999999</v>
      </c>
      <c r="K68" s="29">
        <v>0</v>
      </c>
      <c r="L68" s="34"/>
    </row>
    <row r="69" spans="1:12" ht="38.25" x14ac:dyDescent="0.2">
      <c r="A69" s="32" t="s">
        <v>69</v>
      </c>
      <c r="B69" s="29">
        <f t="shared" si="36"/>
        <v>1720</v>
      </c>
      <c r="C69" s="29">
        <v>0</v>
      </c>
      <c r="D69" s="29">
        <v>0</v>
      </c>
      <c r="E69" s="29">
        <v>1720</v>
      </c>
      <c r="F69" s="29">
        <v>0</v>
      </c>
      <c r="G69" s="29">
        <f t="shared" si="37"/>
        <v>1720</v>
      </c>
      <c r="H69" s="29">
        <v>0</v>
      </c>
      <c r="I69" s="29">
        <v>0</v>
      </c>
      <c r="J69" s="29">
        <v>1720</v>
      </c>
      <c r="K69" s="29">
        <v>0</v>
      </c>
      <c r="L69" s="34"/>
    </row>
    <row r="70" spans="1:12" ht="38.25" x14ac:dyDescent="0.2">
      <c r="A70" s="32" t="s">
        <v>70</v>
      </c>
      <c r="B70" s="29">
        <f t="shared" ref="B70:B72" si="38">E70+D70+C70</f>
        <v>450</v>
      </c>
      <c r="C70" s="29">
        <v>0</v>
      </c>
      <c r="D70" s="29">
        <v>0</v>
      </c>
      <c r="E70" s="29">
        <v>450</v>
      </c>
      <c r="F70" s="29">
        <v>0</v>
      </c>
      <c r="G70" s="29">
        <f t="shared" ref="G70:G72" si="39">J70+I70+H70</f>
        <v>450</v>
      </c>
      <c r="H70" s="29">
        <v>0</v>
      </c>
      <c r="I70" s="29">
        <v>0</v>
      </c>
      <c r="J70" s="29">
        <v>450</v>
      </c>
      <c r="K70" s="29">
        <v>0</v>
      </c>
      <c r="L70" s="34"/>
    </row>
    <row r="71" spans="1:12" ht="51" x14ac:dyDescent="0.2">
      <c r="A71" s="32" t="s">
        <v>71</v>
      </c>
      <c r="B71" s="29">
        <f t="shared" si="38"/>
        <v>7452.192</v>
      </c>
      <c r="C71" s="29">
        <v>0</v>
      </c>
      <c r="D71" s="29">
        <v>0</v>
      </c>
      <c r="E71" s="29">
        <v>7452.192</v>
      </c>
      <c r="F71" s="29">
        <v>0</v>
      </c>
      <c r="G71" s="29">
        <f t="shared" si="39"/>
        <v>7452.192</v>
      </c>
      <c r="H71" s="29">
        <v>0</v>
      </c>
      <c r="I71" s="29">
        <v>0</v>
      </c>
      <c r="J71" s="29">
        <v>7452.192</v>
      </c>
      <c r="K71" s="29">
        <v>0</v>
      </c>
      <c r="L71" s="34"/>
    </row>
    <row r="72" spans="1:12" ht="51" x14ac:dyDescent="0.2">
      <c r="A72" s="32" t="s">
        <v>72</v>
      </c>
      <c r="B72" s="29">
        <f t="shared" si="38"/>
        <v>3876.3</v>
      </c>
      <c r="C72" s="29">
        <v>0</v>
      </c>
      <c r="D72" s="29">
        <v>0</v>
      </c>
      <c r="E72" s="29">
        <v>3876.3</v>
      </c>
      <c r="F72" s="29">
        <v>0</v>
      </c>
      <c r="G72" s="29">
        <f t="shared" si="39"/>
        <v>3876.3</v>
      </c>
      <c r="H72" s="29">
        <v>0</v>
      </c>
      <c r="I72" s="29">
        <v>0</v>
      </c>
      <c r="J72" s="29">
        <v>3876.3</v>
      </c>
      <c r="K72" s="29">
        <v>0</v>
      </c>
      <c r="L72" s="34"/>
    </row>
    <row r="73" spans="1:12" ht="25.5" x14ac:dyDescent="0.2">
      <c r="A73" s="32" t="s">
        <v>73</v>
      </c>
      <c r="B73" s="29">
        <f t="shared" ref="B73" si="40">E73+D73</f>
        <v>947.25</v>
      </c>
      <c r="C73" s="29">
        <v>0</v>
      </c>
      <c r="D73" s="29">
        <v>852.5</v>
      </c>
      <c r="E73" s="29">
        <f>94.75</f>
        <v>94.75</v>
      </c>
      <c r="F73" s="29">
        <v>0</v>
      </c>
      <c r="G73" s="29">
        <f t="shared" ref="G73" si="41">J73+I73</f>
        <v>947.25</v>
      </c>
      <c r="H73" s="29">
        <v>0</v>
      </c>
      <c r="I73" s="29">
        <v>852.5</v>
      </c>
      <c r="J73" s="29">
        <f>94.75</f>
        <v>94.75</v>
      </c>
      <c r="K73" s="29">
        <v>0</v>
      </c>
      <c r="L73" s="34"/>
    </row>
    <row r="74" spans="1:12" ht="25.5" x14ac:dyDescent="0.2">
      <c r="A74" s="32" t="s">
        <v>74</v>
      </c>
      <c r="B74" s="29">
        <f>E74+D74+C74</f>
        <v>280</v>
      </c>
      <c r="C74" s="29">
        <v>0</v>
      </c>
      <c r="D74" s="29">
        <v>252</v>
      </c>
      <c r="E74" s="29">
        <v>28</v>
      </c>
      <c r="F74" s="29">
        <v>0</v>
      </c>
      <c r="G74" s="29">
        <f>J74+I74+H74</f>
        <v>280</v>
      </c>
      <c r="H74" s="29">
        <v>0</v>
      </c>
      <c r="I74" s="29">
        <v>252</v>
      </c>
      <c r="J74" s="29">
        <v>28</v>
      </c>
      <c r="K74" s="29">
        <v>0</v>
      </c>
      <c r="L74" s="34"/>
    </row>
    <row r="75" spans="1:12" ht="25.5" x14ac:dyDescent="0.2">
      <c r="A75" s="32" t="s">
        <v>75</v>
      </c>
      <c r="B75" s="29">
        <f>E75+D75+C75</f>
        <v>324.65377999999998</v>
      </c>
      <c r="C75" s="29">
        <v>0</v>
      </c>
      <c r="D75" s="29">
        <v>282.65681000000001</v>
      </c>
      <c r="E75" s="29">
        <v>41.996969999999997</v>
      </c>
      <c r="F75" s="29">
        <v>0</v>
      </c>
      <c r="G75" s="29">
        <f>J75+I75+H75</f>
        <v>314.06323000000003</v>
      </c>
      <c r="H75" s="29">
        <v>0</v>
      </c>
      <c r="I75" s="29">
        <v>282.65681000000001</v>
      </c>
      <c r="J75" s="29">
        <v>31.406420000000001</v>
      </c>
      <c r="K75" s="29">
        <v>0</v>
      </c>
      <c r="L75" s="34"/>
    </row>
    <row r="76" spans="1:12" ht="38.25" x14ac:dyDescent="0.2">
      <c r="A76" s="32" t="s">
        <v>76</v>
      </c>
      <c r="B76" s="29">
        <f>E76+D76</f>
        <v>3221.0687800000001</v>
      </c>
      <c r="C76" s="29">
        <v>0</v>
      </c>
      <c r="D76" s="39">
        <v>3060</v>
      </c>
      <c r="E76" s="29">
        <v>161.06878</v>
      </c>
      <c r="F76" s="29">
        <v>0</v>
      </c>
      <c r="G76" s="29">
        <f>J76+I76</f>
        <v>3215.8055899999999</v>
      </c>
      <c r="H76" s="29">
        <v>0</v>
      </c>
      <c r="I76" s="29">
        <v>3055</v>
      </c>
      <c r="J76" s="29">
        <v>160.80559</v>
      </c>
      <c r="K76" s="29">
        <v>0</v>
      </c>
      <c r="L76" s="34"/>
    </row>
    <row r="77" spans="1:12" ht="25.5" x14ac:dyDescent="0.2">
      <c r="A77" s="32" t="s">
        <v>77</v>
      </c>
      <c r="B77" s="29">
        <f>E77+D77+C77</f>
        <v>6147.3992500000004</v>
      </c>
      <c r="C77" s="29">
        <v>0</v>
      </c>
      <c r="D77" s="29">
        <v>5840</v>
      </c>
      <c r="E77" s="29">
        <v>307.39924999999999</v>
      </c>
      <c r="F77" s="29">
        <v>0</v>
      </c>
      <c r="G77" s="29">
        <f>J77+I77+H77</f>
        <v>6147.3992500000004</v>
      </c>
      <c r="H77" s="29">
        <v>0</v>
      </c>
      <c r="I77" s="29">
        <v>5840</v>
      </c>
      <c r="J77" s="29">
        <v>307.39924999999999</v>
      </c>
      <c r="K77" s="29">
        <v>0</v>
      </c>
      <c r="L77" s="34"/>
    </row>
    <row r="78" spans="1:12" ht="38.25" x14ac:dyDescent="0.2">
      <c r="A78" s="32" t="s">
        <v>78</v>
      </c>
      <c r="B78" s="29">
        <f>E78+D78+C78</f>
        <v>1315.7960700000001</v>
      </c>
      <c r="C78" s="29">
        <v>0</v>
      </c>
      <c r="D78" s="29">
        <v>1250</v>
      </c>
      <c r="E78" s="29">
        <v>65.79607</v>
      </c>
      <c r="F78" s="29">
        <v>0</v>
      </c>
      <c r="G78" s="29">
        <f>J78+I78+H78</f>
        <v>1315.7960700000001</v>
      </c>
      <c r="H78" s="29">
        <v>0</v>
      </c>
      <c r="I78" s="29">
        <v>1250</v>
      </c>
      <c r="J78" s="29">
        <v>65.79607</v>
      </c>
      <c r="K78" s="29">
        <v>0</v>
      </c>
      <c r="L78" s="34"/>
    </row>
    <row r="79" spans="1:12" ht="38.25" x14ac:dyDescent="0.2">
      <c r="A79" s="32" t="s">
        <v>79</v>
      </c>
      <c r="B79" s="29">
        <f t="shared" ref="B79" si="42">E79+D79+C79</f>
        <v>17222.400000000001</v>
      </c>
      <c r="C79" s="29">
        <v>17222.400000000001</v>
      </c>
      <c r="D79" s="29">
        <v>0</v>
      </c>
      <c r="E79" s="29">
        <v>0</v>
      </c>
      <c r="F79" s="29">
        <v>0</v>
      </c>
      <c r="G79" s="29">
        <f t="shared" ref="G79" si="43">J79+I79+H79</f>
        <v>17222.400000000001</v>
      </c>
      <c r="H79" s="29">
        <v>17222.400000000001</v>
      </c>
      <c r="I79" s="29">
        <v>0</v>
      </c>
      <c r="J79" s="29">
        <v>0</v>
      </c>
      <c r="K79" s="29">
        <v>0</v>
      </c>
      <c r="L79" s="34"/>
    </row>
    <row r="80" spans="1:12" ht="38.25" x14ac:dyDescent="0.2">
      <c r="A80" s="32" t="s">
        <v>80</v>
      </c>
      <c r="B80" s="29">
        <f>E80+D80+C80</f>
        <v>0</v>
      </c>
      <c r="C80" s="29">
        <v>0</v>
      </c>
      <c r="D80" s="29">
        <v>0</v>
      </c>
      <c r="E80" s="29">
        <v>0</v>
      </c>
      <c r="F80" s="29">
        <v>0</v>
      </c>
      <c r="G80" s="29">
        <f>J80+I80+H80</f>
        <v>0</v>
      </c>
      <c r="H80" s="29">
        <v>0</v>
      </c>
      <c r="I80" s="29">
        <v>0</v>
      </c>
      <c r="J80" s="29">
        <v>0</v>
      </c>
      <c r="K80" s="29">
        <v>0</v>
      </c>
      <c r="L80" s="34"/>
    </row>
    <row r="81" spans="1:12" ht="25.5" x14ac:dyDescent="0.2">
      <c r="A81" s="32" t="s">
        <v>81</v>
      </c>
      <c r="B81" s="29">
        <f>E81+D81+C81</f>
        <v>0</v>
      </c>
      <c r="C81" s="29">
        <v>0</v>
      </c>
      <c r="D81" s="29">
        <v>0</v>
      </c>
      <c r="E81" s="29">
        <v>0</v>
      </c>
      <c r="F81" s="29">
        <v>0</v>
      </c>
      <c r="G81" s="29">
        <f>J81+I81+H81</f>
        <v>0</v>
      </c>
      <c r="H81" s="29">
        <v>0</v>
      </c>
      <c r="I81" s="29">
        <v>0</v>
      </c>
      <c r="J81" s="29">
        <v>0</v>
      </c>
      <c r="K81" s="29">
        <v>0</v>
      </c>
      <c r="L81" s="34"/>
    </row>
    <row r="82" spans="1:12" ht="38.25" x14ac:dyDescent="0.2">
      <c r="A82" s="32" t="s">
        <v>82</v>
      </c>
      <c r="B82" s="29">
        <f>E82+D82+C82</f>
        <v>0</v>
      </c>
      <c r="C82" s="29">
        <v>0</v>
      </c>
      <c r="D82" s="29">
        <v>0</v>
      </c>
      <c r="E82" s="29">
        <v>0</v>
      </c>
      <c r="F82" s="29">
        <v>0</v>
      </c>
      <c r="G82" s="29">
        <f>J82+I82+H82</f>
        <v>0</v>
      </c>
      <c r="H82" s="29">
        <v>0</v>
      </c>
      <c r="I82" s="29">
        <v>0</v>
      </c>
      <c r="J82" s="29">
        <v>0</v>
      </c>
      <c r="K82" s="29">
        <v>0</v>
      </c>
      <c r="L82" s="34"/>
    </row>
    <row r="83" spans="1:12" ht="38.25" x14ac:dyDescent="0.2">
      <c r="A83" s="32" t="s">
        <v>83</v>
      </c>
      <c r="B83" s="29">
        <f t="shared" ref="B83" si="44">E83+D83+C83</f>
        <v>0</v>
      </c>
      <c r="C83" s="29">
        <v>0</v>
      </c>
      <c r="D83" s="29">
        <v>0</v>
      </c>
      <c r="E83" s="29">
        <v>0</v>
      </c>
      <c r="F83" s="29">
        <v>0</v>
      </c>
      <c r="G83" s="29">
        <f t="shared" ref="G83" si="45">J83+I83+H83</f>
        <v>0</v>
      </c>
      <c r="H83" s="29">
        <v>0</v>
      </c>
      <c r="I83" s="29">
        <v>0</v>
      </c>
      <c r="J83" s="29">
        <v>0</v>
      </c>
      <c r="K83" s="29">
        <v>0</v>
      </c>
      <c r="L83" s="34"/>
    </row>
    <row r="84" spans="1:12" ht="38.25" x14ac:dyDescent="0.2">
      <c r="A84" s="32" t="s">
        <v>84</v>
      </c>
      <c r="B84" s="29">
        <f>E84+D84+C84</f>
        <v>0</v>
      </c>
      <c r="C84" s="29">
        <v>0</v>
      </c>
      <c r="D84" s="29">
        <v>0</v>
      </c>
      <c r="E84" s="29">
        <v>0</v>
      </c>
      <c r="F84" s="29">
        <v>0</v>
      </c>
      <c r="G84" s="29">
        <f>J84+I84+H84</f>
        <v>0</v>
      </c>
      <c r="H84" s="29">
        <v>0</v>
      </c>
      <c r="I84" s="29">
        <v>0</v>
      </c>
      <c r="J84" s="29">
        <v>0</v>
      </c>
      <c r="K84" s="29">
        <v>0</v>
      </c>
      <c r="L84" s="34"/>
    </row>
    <row r="85" spans="1:12" ht="25.5" x14ac:dyDescent="0.2">
      <c r="A85" s="40" t="s">
        <v>85</v>
      </c>
      <c r="B85" s="41">
        <f t="shared" ref="B85" si="46">C85+D85+E85</f>
        <v>508.12056000000001</v>
      </c>
      <c r="C85" s="42">
        <f>C86+C87</f>
        <v>0</v>
      </c>
      <c r="D85" s="42">
        <f>D86+D87</f>
        <v>0</v>
      </c>
      <c r="E85" s="42">
        <f>E86+E87</f>
        <v>508.12056000000001</v>
      </c>
      <c r="F85" s="42">
        <f>F86+F87</f>
        <v>0</v>
      </c>
      <c r="G85" s="41">
        <f t="shared" ref="G85" si="47">H85+I85+J85</f>
        <v>508.12056000000001</v>
      </c>
      <c r="H85" s="42">
        <f>H86+H87</f>
        <v>0</v>
      </c>
      <c r="I85" s="42">
        <f t="shared" ref="I85:K85" si="48">I86+I87</f>
        <v>0</v>
      </c>
      <c r="J85" s="42">
        <f t="shared" si="48"/>
        <v>508.12056000000001</v>
      </c>
      <c r="K85" s="42">
        <f t="shared" si="48"/>
        <v>0</v>
      </c>
      <c r="L85" s="38">
        <f>G85/B85*100</f>
        <v>100</v>
      </c>
    </row>
    <row r="86" spans="1:12" ht="38.25" x14ac:dyDescent="0.2">
      <c r="A86" s="32" t="s">
        <v>86</v>
      </c>
      <c r="B86" s="29">
        <f>E86+D86+C86</f>
        <v>208.12056000000001</v>
      </c>
      <c r="C86" s="29">
        <v>0</v>
      </c>
      <c r="D86" s="29">
        <v>0</v>
      </c>
      <c r="E86" s="29">
        <v>208.12056000000001</v>
      </c>
      <c r="F86" s="29">
        <v>0</v>
      </c>
      <c r="G86" s="29">
        <f t="shared" ref="G86:G87" si="49">J86+I86+H86</f>
        <v>208.12056000000001</v>
      </c>
      <c r="H86" s="29">
        <v>0</v>
      </c>
      <c r="I86" s="29">
        <v>0</v>
      </c>
      <c r="J86" s="29">
        <v>208.12056000000001</v>
      </c>
      <c r="K86" s="29">
        <v>0</v>
      </c>
      <c r="L86" s="34"/>
    </row>
    <row r="87" spans="1:12" ht="69.75" customHeight="1" x14ac:dyDescent="0.2">
      <c r="A87" s="32" t="s">
        <v>87</v>
      </c>
      <c r="B87" s="29">
        <f t="shared" ref="B87" si="50">E87+D87+C87</f>
        <v>300</v>
      </c>
      <c r="C87" s="29">
        <v>0</v>
      </c>
      <c r="D87" s="29">
        <v>0</v>
      </c>
      <c r="E87" s="29">
        <v>300</v>
      </c>
      <c r="F87" s="29">
        <v>0</v>
      </c>
      <c r="G87" s="29">
        <f t="shared" si="49"/>
        <v>300</v>
      </c>
      <c r="H87" s="29">
        <v>0</v>
      </c>
      <c r="I87" s="29">
        <v>0</v>
      </c>
      <c r="J87" s="29">
        <v>300</v>
      </c>
      <c r="K87" s="29">
        <v>0</v>
      </c>
      <c r="L87" s="34"/>
    </row>
    <row r="88" spans="1:12" ht="72" customHeight="1" x14ac:dyDescent="0.2">
      <c r="A88" s="36" t="s">
        <v>88</v>
      </c>
      <c r="B88" s="37">
        <f t="shared" ref="B88" si="51">C88+D88+E88</f>
        <v>0</v>
      </c>
      <c r="C88" s="43">
        <f>C89</f>
        <v>0</v>
      </c>
      <c r="D88" s="43">
        <f>D89</f>
        <v>0</v>
      </c>
      <c r="E88" s="43">
        <f>E89</f>
        <v>0</v>
      </c>
      <c r="F88" s="43">
        <f>F89</f>
        <v>0</v>
      </c>
      <c r="G88" s="37">
        <f t="shared" ref="G88" si="52">H88+I88+J88</f>
        <v>0</v>
      </c>
      <c r="H88" s="43">
        <f>H89</f>
        <v>0</v>
      </c>
      <c r="I88" s="43">
        <f>I89</f>
        <v>0</v>
      </c>
      <c r="J88" s="43">
        <f>J89</f>
        <v>0</v>
      </c>
      <c r="K88" s="43">
        <f>K89</f>
        <v>0</v>
      </c>
      <c r="L88" s="43"/>
    </row>
    <row r="89" spans="1:12" ht="51" x14ac:dyDescent="0.2">
      <c r="A89" s="27" t="s">
        <v>89</v>
      </c>
      <c r="B89" s="29">
        <f>E89+D89+C89</f>
        <v>0</v>
      </c>
      <c r="C89" s="29">
        <v>0</v>
      </c>
      <c r="D89" s="29">
        <v>0</v>
      </c>
      <c r="E89" s="29">
        <v>0</v>
      </c>
      <c r="F89" s="29">
        <v>0</v>
      </c>
      <c r="G89" s="29">
        <f>J89+I89+H89</f>
        <v>0</v>
      </c>
      <c r="H89" s="28">
        <v>0</v>
      </c>
      <c r="I89" s="29">
        <v>0</v>
      </c>
      <c r="J89" s="29">
        <v>0</v>
      </c>
      <c r="K89" s="28">
        <v>0</v>
      </c>
      <c r="L89" s="30"/>
    </row>
    <row r="90" spans="1:12" ht="57" customHeight="1" x14ac:dyDescent="0.2">
      <c r="A90" s="36" t="s">
        <v>90</v>
      </c>
      <c r="B90" s="37">
        <f t="shared" ref="B90" si="53">C90+D90+E90</f>
        <v>12303.46884</v>
      </c>
      <c r="C90" s="37">
        <f>C91+C92+C93+C94</f>
        <v>0</v>
      </c>
      <c r="D90" s="37">
        <f>D91+D92+D93+D94</f>
        <v>4951.3687200000004</v>
      </c>
      <c r="E90" s="37">
        <f>E91+E92+E93+E94</f>
        <v>7352.1001199999992</v>
      </c>
      <c r="F90" s="37">
        <f>F91+F92+F93+F94</f>
        <v>0</v>
      </c>
      <c r="G90" s="37">
        <f t="shared" ref="G90" si="54">H90+I90+J90</f>
        <v>12303.47291</v>
      </c>
      <c r="H90" s="37">
        <f>H91+H92+H93+H94</f>
        <v>0</v>
      </c>
      <c r="I90" s="37">
        <f>I91+I92+I93+I94</f>
        <v>4951.3687200000004</v>
      </c>
      <c r="J90" s="37">
        <f>J91+J92+J93+J94</f>
        <v>7352.1041899999991</v>
      </c>
      <c r="K90" s="37">
        <f>K91+K92+K93+K94</f>
        <v>0</v>
      </c>
      <c r="L90" s="38">
        <f>G90/B90*100</f>
        <v>100.00003308010166</v>
      </c>
    </row>
    <row r="91" spans="1:12" ht="33.75" customHeight="1" x14ac:dyDescent="0.2">
      <c r="A91" s="32" t="s">
        <v>91</v>
      </c>
      <c r="B91" s="29">
        <f t="shared" ref="B91:B94" si="55">E91+D91+C91</f>
        <v>1657.6784</v>
      </c>
      <c r="C91" s="29">
        <v>0</v>
      </c>
      <c r="D91" s="29">
        <v>0</v>
      </c>
      <c r="E91" s="29">
        <v>1657.6784</v>
      </c>
      <c r="F91" s="29">
        <v>0</v>
      </c>
      <c r="G91" s="29">
        <f t="shared" ref="G91:G94" si="56">J91+I91+H91</f>
        <v>1657.6784</v>
      </c>
      <c r="H91" s="29">
        <v>0</v>
      </c>
      <c r="I91" s="29">
        <v>0</v>
      </c>
      <c r="J91" s="29">
        <v>1657.6784</v>
      </c>
      <c r="K91" s="29">
        <v>0</v>
      </c>
      <c r="L91" s="34"/>
    </row>
    <row r="92" spans="1:12" ht="33.75" customHeight="1" x14ac:dyDescent="0.2">
      <c r="A92" s="32" t="s">
        <v>92</v>
      </c>
      <c r="B92" s="29">
        <f t="shared" si="55"/>
        <v>2676.4500000000003</v>
      </c>
      <c r="C92" s="29">
        <v>0</v>
      </c>
      <c r="D92" s="29">
        <v>2331.36</v>
      </c>
      <c r="E92" s="29">
        <v>345.09</v>
      </c>
      <c r="F92" s="29">
        <v>0</v>
      </c>
      <c r="G92" s="29">
        <f>J92+I92+H92</f>
        <v>2676.4549999999999</v>
      </c>
      <c r="H92" s="29">
        <v>0</v>
      </c>
      <c r="I92" s="29">
        <v>2331.36</v>
      </c>
      <c r="J92" s="29">
        <v>345.09500000000003</v>
      </c>
      <c r="K92" s="29">
        <v>0</v>
      </c>
      <c r="L92" s="34"/>
    </row>
    <row r="93" spans="1:12" ht="36" customHeight="1" x14ac:dyDescent="0.2">
      <c r="A93" s="32" t="s">
        <v>93</v>
      </c>
      <c r="B93" s="29">
        <f t="shared" si="55"/>
        <v>5058.2195999999994</v>
      </c>
      <c r="C93" s="29">
        <v>0</v>
      </c>
      <c r="D93" s="29">
        <v>0</v>
      </c>
      <c r="E93" s="29">
        <v>5058.2195999999994</v>
      </c>
      <c r="F93" s="29">
        <v>0</v>
      </c>
      <c r="G93" s="29">
        <f t="shared" si="56"/>
        <v>5058.2195999999994</v>
      </c>
      <c r="H93" s="29">
        <v>0</v>
      </c>
      <c r="I93" s="29">
        <v>0</v>
      </c>
      <c r="J93" s="29">
        <v>5058.2195999999994</v>
      </c>
      <c r="K93" s="29">
        <v>0</v>
      </c>
      <c r="L93" s="34"/>
    </row>
    <row r="94" spans="1:12" ht="25.5" x14ac:dyDescent="0.2">
      <c r="A94" s="32" t="s">
        <v>94</v>
      </c>
      <c r="B94" s="29">
        <f t="shared" si="55"/>
        <v>2911.1208400000005</v>
      </c>
      <c r="C94" s="29">
        <v>0</v>
      </c>
      <c r="D94" s="29">
        <v>2620.0087200000003</v>
      </c>
      <c r="E94" s="29">
        <v>291.11212</v>
      </c>
      <c r="F94" s="29">
        <v>0</v>
      </c>
      <c r="G94" s="29">
        <f t="shared" si="56"/>
        <v>2911.1199100000003</v>
      </c>
      <c r="H94" s="29">
        <v>0</v>
      </c>
      <c r="I94" s="29">
        <v>2620.0087200000003</v>
      </c>
      <c r="J94" s="29">
        <v>291.11119000000002</v>
      </c>
      <c r="K94" s="29">
        <v>0</v>
      </c>
      <c r="L94" s="34"/>
    </row>
    <row r="95" spans="1:12" ht="70.5" customHeight="1" x14ac:dyDescent="0.2">
      <c r="A95" s="36" t="s">
        <v>95</v>
      </c>
      <c r="B95" s="37">
        <f t="shared" ref="B95" si="57">C95+D95+E95</f>
        <v>78271.158009999999</v>
      </c>
      <c r="C95" s="37">
        <f>C96+C97+C98+C99+C100+C101+C102+C104+C105+C103</f>
        <v>1512.0958799999999</v>
      </c>
      <c r="D95" s="37">
        <f>D96+D97+D98+D99+D100+D101+D102+D104+D105+D103</f>
        <v>76759.062130000006</v>
      </c>
      <c r="E95" s="37">
        <f>E96+E97+E98+E99+E100+E101+E102+E104+E105+E103</f>
        <v>0</v>
      </c>
      <c r="F95" s="37">
        <f>F96+F97+F98+F99+F100+F101+F102+F104+F105+F103</f>
        <v>0</v>
      </c>
      <c r="G95" s="37">
        <f t="shared" ref="G95" si="58">H95+I95+J95</f>
        <v>76853.851299999995</v>
      </c>
      <c r="H95" s="37">
        <f>H96+H97+H98+H99+H100+H101+H102+H104+H105+H103</f>
        <v>1512.0958799999999</v>
      </c>
      <c r="I95" s="37">
        <f>I96+I97+I98+I99+I100+I101+I102+I104+I105+I103</f>
        <v>75341.755420000001</v>
      </c>
      <c r="J95" s="37">
        <f>J96+J97+J98+J99+J100+J101+J102+J104+J105+J103</f>
        <v>0</v>
      </c>
      <c r="K95" s="37">
        <f>K96+K97+K98+K99+K100+K101+K102+K104+K105+K103</f>
        <v>0</v>
      </c>
      <c r="L95" s="38">
        <f>G95/B95*100</f>
        <v>98.189235031096729</v>
      </c>
    </row>
    <row r="96" spans="1:12" ht="89.25" x14ac:dyDescent="0.2">
      <c r="A96" s="32" t="s">
        <v>96</v>
      </c>
      <c r="B96" s="29">
        <f t="shared" ref="B96:B105" si="59">E96+D96+C96</f>
        <v>543.5</v>
      </c>
      <c r="C96" s="29">
        <v>0</v>
      </c>
      <c r="D96" s="29">
        <v>543.5</v>
      </c>
      <c r="E96" s="29">
        <v>0</v>
      </c>
      <c r="F96" s="29">
        <v>0</v>
      </c>
      <c r="G96" s="29">
        <f t="shared" ref="G96:G105" si="60">J96+I96+H96</f>
        <v>543.5</v>
      </c>
      <c r="H96" s="29">
        <v>0</v>
      </c>
      <c r="I96" s="29">
        <v>543.5</v>
      </c>
      <c r="J96" s="29">
        <v>0</v>
      </c>
      <c r="K96" s="29">
        <v>0</v>
      </c>
      <c r="L96" s="34"/>
    </row>
    <row r="97" spans="1:12" ht="38.25" x14ac:dyDescent="0.2">
      <c r="A97" s="32" t="s">
        <v>97</v>
      </c>
      <c r="B97" s="29">
        <f t="shared" si="59"/>
        <v>1066.3</v>
      </c>
      <c r="C97" s="29">
        <v>0</v>
      </c>
      <c r="D97" s="29">
        <v>1066.3</v>
      </c>
      <c r="E97" s="29">
        <v>0</v>
      </c>
      <c r="F97" s="29">
        <v>0</v>
      </c>
      <c r="G97" s="29">
        <f t="shared" si="60"/>
        <v>1066.3</v>
      </c>
      <c r="H97" s="29">
        <v>0</v>
      </c>
      <c r="I97" s="29">
        <v>1066.3</v>
      </c>
      <c r="J97" s="29">
        <v>0</v>
      </c>
      <c r="K97" s="29">
        <v>0</v>
      </c>
      <c r="L97" s="34"/>
    </row>
    <row r="98" spans="1:12" ht="38.25" x14ac:dyDescent="0.2">
      <c r="A98" s="32" t="s">
        <v>98</v>
      </c>
      <c r="B98" s="29">
        <f t="shared" si="59"/>
        <v>16897.599999999999</v>
      </c>
      <c r="C98" s="29">
        <v>0</v>
      </c>
      <c r="D98" s="29">
        <v>16897.599999999999</v>
      </c>
      <c r="E98" s="29">
        <v>0</v>
      </c>
      <c r="F98" s="29">
        <v>0</v>
      </c>
      <c r="G98" s="29">
        <f t="shared" si="60"/>
        <v>16897.599999999999</v>
      </c>
      <c r="H98" s="29">
        <v>0</v>
      </c>
      <c r="I98" s="29">
        <v>16897.599999999999</v>
      </c>
      <c r="J98" s="29">
        <v>0</v>
      </c>
      <c r="K98" s="29">
        <v>0</v>
      </c>
      <c r="L98" s="34"/>
    </row>
    <row r="99" spans="1:12" ht="35.25" customHeight="1" x14ac:dyDescent="0.2">
      <c r="A99" s="32" t="s">
        <v>99</v>
      </c>
      <c r="B99" s="29">
        <f t="shared" si="59"/>
        <v>8524.2999999999993</v>
      </c>
      <c r="C99" s="29">
        <v>0</v>
      </c>
      <c r="D99" s="29">
        <v>8524.2999999999993</v>
      </c>
      <c r="E99" s="29">
        <v>0</v>
      </c>
      <c r="F99" s="29">
        <v>0</v>
      </c>
      <c r="G99" s="29">
        <f t="shared" si="60"/>
        <v>8524.2999999999993</v>
      </c>
      <c r="H99" s="29">
        <v>0</v>
      </c>
      <c r="I99" s="29">
        <v>8524.2999999999993</v>
      </c>
      <c r="J99" s="29">
        <v>0</v>
      </c>
      <c r="K99" s="29">
        <v>0</v>
      </c>
      <c r="L99" s="34"/>
    </row>
    <row r="100" spans="1:12" ht="38.25" x14ac:dyDescent="0.2">
      <c r="A100" s="32" t="s">
        <v>100</v>
      </c>
      <c r="B100" s="29">
        <f t="shared" si="59"/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f t="shared" si="60"/>
        <v>0</v>
      </c>
      <c r="H100" s="29">
        <v>0</v>
      </c>
      <c r="I100" s="29">
        <v>0</v>
      </c>
      <c r="J100" s="29">
        <v>0</v>
      </c>
      <c r="K100" s="29">
        <v>0</v>
      </c>
      <c r="L100" s="34"/>
    </row>
    <row r="101" spans="1:12" ht="204" x14ac:dyDescent="0.2">
      <c r="A101" s="82" t="s">
        <v>101</v>
      </c>
      <c r="B101" s="29">
        <f>E101+D101+C101</f>
        <v>1571.3</v>
      </c>
      <c r="C101" s="29">
        <v>0</v>
      </c>
      <c r="D101" s="29">
        <v>1571.3</v>
      </c>
      <c r="E101" s="29">
        <v>0</v>
      </c>
      <c r="F101" s="29">
        <v>0</v>
      </c>
      <c r="G101" s="29">
        <f t="shared" si="60"/>
        <v>1571.3</v>
      </c>
      <c r="H101" s="29">
        <v>0</v>
      </c>
      <c r="I101" s="29">
        <v>1571.3</v>
      </c>
      <c r="J101" s="29">
        <v>0</v>
      </c>
      <c r="K101" s="29">
        <v>0</v>
      </c>
      <c r="L101" s="34"/>
    </row>
    <row r="102" spans="1:12" ht="63.75" x14ac:dyDescent="0.2">
      <c r="A102" s="32" t="s">
        <v>102</v>
      </c>
      <c r="B102" s="29">
        <f t="shared" si="59"/>
        <v>160</v>
      </c>
      <c r="C102" s="29">
        <v>0</v>
      </c>
      <c r="D102" s="29">
        <v>160</v>
      </c>
      <c r="E102" s="29">
        <v>0</v>
      </c>
      <c r="F102" s="29">
        <v>0</v>
      </c>
      <c r="G102" s="29">
        <f t="shared" si="60"/>
        <v>160</v>
      </c>
      <c r="H102" s="29">
        <v>0</v>
      </c>
      <c r="I102" s="29">
        <v>160</v>
      </c>
      <c r="J102" s="29">
        <v>0</v>
      </c>
      <c r="K102" s="29">
        <v>0</v>
      </c>
      <c r="L102" s="34"/>
    </row>
    <row r="103" spans="1:12" ht="63.75" x14ac:dyDescent="0.2">
      <c r="A103" s="32" t="s">
        <v>103</v>
      </c>
      <c r="B103" s="29">
        <f t="shared" si="59"/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f t="shared" si="60"/>
        <v>0</v>
      </c>
      <c r="H103" s="29">
        <v>0</v>
      </c>
      <c r="I103" s="29">
        <v>0</v>
      </c>
      <c r="J103" s="29">
        <v>0</v>
      </c>
      <c r="K103" s="29">
        <v>0</v>
      </c>
      <c r="L103" s="34"/>
    </row>
    <row r="104" spans="1:12" ht="51" x14ac:dyDescent="0.2">
      <c r="A104" s="32" t="s">
        <v>104</v>
      </c>
      <c r="B104" s="29">
        <f t="shared" si="59"/>
        <v>0</v>
      </c>
      <c r="C104" s="29">
        <v>0</v>
      </c>
      <c r="D104" s="29"/>
      <c r="E104" s="29">
        <v>0</v>
      </c>
      <c r="F104" s="29">
        <v>0</v>
      </c>
      <c r="G104" s="29">
        <f t="shared" si="60"/>
        <v>0</v>
      </c>
      <c r="H104" s="29">
        <v>0</v>
      </c>
      <c r="I104" s="29">
        <v>0</v>
      </c>
      <c r="J104" s="29">
        <v>0</v>
      </c>
      <c r="K104" s="29">
        <v>0</v>
      </c>
      <c r="L104" s="34"/>
    </row>
    <row r="105" spans="1:12" ht="38.25" x14ac:dyDescent="0.2">
      <c r="A105" s="32" t="s">
        <v>105</v>
      </c>
      <c r="B105" s="29">
        <f t="shared" si="59"/>
        <v>49508.158010000006</v>
      </c>
      <c r="C105" s="29">
        <v>1512.0958799999999</v>
      </c>
      <c r="D105" s="29">
        <f>1452.79617+7194.3+39348.96596</f>
        <v>47996.062130000006</v>
      </c>
      <c r="E105" s="29"/>
      <c r="F105" s="29">
        <v>0</v>
      </c>
      <c r="G105" s="29">
        <f t="shared" si="60"/>
        <v>48090.851300000002</v>
      </c>
      <c r="H105" s="29">
        <v>1512.0958799999999</v>
      </c>
      <c r="I105" s="29">
        <f>5776.99329+1452.79617+39348.96596</f>
        <v>46578.755420000001</v>
      </c>
      <c r="J105" s="29">
        <v>0</v>
      </c>
      <c r="K105" s="29">
        <v>0</v>
      </c>
      <c r="L105" s="34"/>
    </row>
    <row r="106" spans="1:12" x14ac:dyDescent="0.2">
      <c r="A106" s="44"/>
    </row>
    <row r="107" spans="1:12" x14ac:dyDescent="0.2">
      <c r="A107" s="44" t="s">
        <v>106</v>
      </c>
    </row>
    <row r="108" spans="1:12" x14ac:dyDescent="0.2">
      <c r="A108" s="44" t="s">
        <v>107</v>
      </c>
    </row>
  </sheetData>
  <mergeCells count="24">
    <mergeCell ref="K16:K17"/>
    <mergeCell ref="L16:L17"/>
    <mergeCell ref="A19:L19"/>
    <mergeCell ref="A34:L34"/>
    <mergeCell ref="G15:K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A5:L5"/>
    <mergeCell ref="A6:L6"/>
    <mergeCell ref="A7:L7"/>
    <mergeCell ref="A9:L9"/>
    <mergeCell ref="A11:L11"/>
    <mergeCell ref="A14:A17"/>
    <mergeCell ref="B14:F14"/>
    <mergeCell ref="G14:K14"/>
    <mergeCell ref="L14:L15"/>
    <mergeCell ref="B15:F15"/>
  </mergeCells>
  <pageMargins left="0.70866141732283472" right="0" top="0.74803149606299213" bottom="0.74803149606299213" header="0.31496062992125984" footer="0.31496062992125984"/>
  <pageSetup paperSize="9" scale="75" fitToHeight="1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784B8-4807-46CB-82FB-81E939FD4F09}">
  <sheetPr>
    <pageSetUpPr fitToPage="1"/>
  </sheetPr>
  <dimension ref="A2:G65"/>
  <sheetViews>
    <sheetView topLeftCell="A54" workbookViewId="0">
      <selection sqref="A1:G65"/>
    </sheetView>
  </sheetViews>
  <sheetFormatPr defaultRowHeight="12.75" x14ac:dyDescent="0.2"/>
  <cols>
    <col min="1" max="1" width="6.85546875" style="1" customWidth="1"/>
    <col min="2" max="2" width="56.42578125" style="1" customWidth="1"/>
    <col min="3" max="3" width="6.7109375" style="1" customWidth="1"/>
    <col min="4" max="4" width="11.5703125" style="1" customWidth="1"/>
    <col min="5" max="5" width="11.140625" style="1" customWidth="1"/>
    <col min="6" max="6" width="14.5703125" style="1" customWidth="1"/>
    <col min="7" max="7" width="16.28515625" style="1" customWidth="1"/>
    <col min="8" max="16384" width="9.140625" style="1"/>
  </cols>
  <sheetData>
    <row r="2" spans="1:7" ht="15.75" x14ac:dyDescent="0.2">
      <c r="A2" s="2"/>
      <c r="G2" s="2" t="s">
        <v>108</v>
      </c>
    </row>
    <row r="3" spans="1:7" ht="15.75" x14ac:dyDescent="0.2">
      <c r="A3" s="2"/>
      <c r="G3" s="2" t="s">
        <v>1</v>
      </c>
    </row>
    <row r="4" spans="1:7" ht="15.75" x14ac:dyDescent="0.2">
      <c r="A4" s="9"/>
    </row>
    <row r="5" spans="1:7" ht="15.75" x14ac:dyDescent="0.2">
      <c r="A5" s="4" t="s">
        <v>109</v>
      </c>
      <c r="B5" s="4"/>
      <c r="C5" s="4"/>
      <c r="D5" s="4"/>
      <c r="E5" s="4"/>
      <c r="F5" s="4"/>
      <c r="G5" s="4"/>
    </row>
    <row r="6" spans="1:7" ht="15.75" x14ac:dyDescent="0.2">
      <c r="A6" s="4" t="s">
        <v>110</v>
      </c>
      <c r="B6" s="4"/>
      <c r="C6" s="4"/>
      <c r="D6" s="4"/>
      <c r="E6" s="4"/>
      <c r="F6" s="4"/>
      <c r="G6" s="4"/>
    </row>
    <row r="7" spans="1:7" ht="15.75" x14ac:dyDescent="0.2">
      <c r="A7" s="45" t="s">
        <v>111</v>
      </c>
      <c r="B7" s="45"/>
      <c r="C7" s="45"/>
      <c r="D7" s="45"/>
      <c r="E7" s="45"/>
      <c r="F7" s="45"/>
      <c r="G7" s="45"/>
    </row>
    <row r="8" spans="1:7" x14ac:dyDescent="0.2">
      <c r="A8" s="5" t="s">
        <v>4</v>
      </c>
      <c r="B8" s="5"/>
      <c r="C8" s="5"/>
      <c r="D8" s="5"/>
      <c r="E8" s="5"/>
      <c r="F8" s="5"/>
      <c r="G8" s="5"/>
    </row>
    <row r="9" spans="1:7" ht="15.75" x14ac:dyDescent="0.2">
      <c r="A9" s="4" t="s">
        <v>112</v>
      </c>
      <c r="B9" s="4"/>
      <c r="C9" s="4"/>
      <c r="D9" s="4"/>
      <c r="E9" s="4"/>
      <c r="F9" s="4"/>
      <c r="G9" s="4"/>
    </row>
    <row r="10" spans="1:7" ht="16.5" thickBot="1" x14ac:dyDescent="0.25">
      <c r="A10" s="7"/>
    </row>
    <row r="11" spans="1:7" ht="87.75" customHeight="1" thickBot="1" x14ac:dyDescent="0.25">
      <c r="A11" s="46" t="s">
        <v>113</v>
      </c>
      <c r="B11" s="47" t="s">
        <v>114</v>
      </c>
      <c r="C11" s="47" t="s">
        <v>115</v>
      </c>
      <c r="D11" s="48" t="s">
        <v>116</v>
      </c>
      <c r="E11" s="49"/>
      <c r="F11" s="50"/>
      <c r="G11" s="47" t="s">
        <v>117</v>
      </c>
    </row>
    <row r="12" spans="1:7" ht="50.25" customHeight="1" thickBot="1" x14ac:dyDescent="0.25">
      <c r="A12" s="51" t="s">
        <v>118</v>
      </c>
      <c r="B12" s="52"/>
      <c r="C12" s="52"/>
      <c r="D12" s="47" t="s">
        <v>119</v>
      </c>
      <c r="E12" s="48" t="s">
        <v>120</v>
      </c>
      <c r="F12" s="50"/>
      <c r="G12" s="52"/>
    </row>
    <row r="13" spans="1:7" ht="13.5" thickBot="1" x14ac:dyDescent="0.25">
      <c r="A13" s="53"/>
      <c r="B13" s="52"/>
      <c r="C13" s="52"/>
      <c r="D13" s="52"/>
      <c r="E13" s="54" t="s">
        <v>121</v>
      </c>
      <c r="F13" s="54" t="s">
        <v>122</v>
      </c>
      <c r="G13" s="52"/>
    </row>
    <row r="14" spans="1:7" ht="126.75" thickBot="1" x14ac:dyDescent="0.25">
      <c r="A14" s="55">
        <v>1</v>
      </c>
      <c r="B14" s="56" t="s">
        <v>123</v>
      </c>
      <c r="C14" s="57" t="s">
        <v>124</v>
      </c>
      <c r="D14" s="55">
        <v>20</v>
      </c>
      <c r="E14" s="55">
        <v>35</v>
      </c>
      <c r="F14" s="58">
        <v>64</v>
      </c>
      <c r="G14" s="55"/>
    </row>
    <row r="15" spans="1:7" ht="95.25" thickBot="1" x14ac:dyDescent="0.25">
      <c r="A15" s="59">
        <v>2</v>
      </c>
      <c r="B15" s="60" t="s">
        <v>125</v>
      </c>
      <c r="C15" s="61" t="s">
        <v>124</v>
      </c>
      <c r="D15" s="59">
        <v>20</v>
      </c>
      <c r="E15" s="59">
        <v>35</v>
      </c>
      <c r="F15" s="62">
        <v>47</v>
      </c>
      <c r="G15" s="59"/>
    </row>
    <row r="16" spans="1:7" ht="79.5" thickBot="1" x14ac:dyDescent="0.25">
      <c r="A16" s="59">
        <v>3</v>
      </c>
      <c r="B16" s="63" t="s">
        <v>126</v>
      </c>
      <c r="C16" s="61" t="s">
        <v>124</v>
      </c>
      <c r="D16" s="59">
        <v>29.4</v>
      </c>
      <c r="E16" s="59">
        <v>35.200000000000003</v>
      </c>
      <c r="F16" s="62">
        <v>35.200000000000003</v>
      </c>
      <c r="G16" s="59"/>
    </row>
    <row r="17" spans="1:7" ht="63.75" thickBot="1" x14ac:dyDescent="0.25">
      <c r="A17" s="59">
        <v>4</v>
      </c>
      <c r="B17" s="63" t="s">
        <v>127</v>
      </c>
      <c r="C17" s="61" t="s">
        <v>124</v>
      </c>
      <c r="D17" s="59">
        <v>20</v>
      </c>
      <c r="E17" s="59">
        <v>35</v>
      </c>
      <c r="F17" s="62">
        <v>82</v>
      </c>
      <c r="G17" s="59"/>
    </row>
    <row r="18" spans="1:7" ht="63.75" thickBot="1" x14ac:dyDescent="0.25">
      <c r="A18" s="59">
        <v>5</v>
      </c>
      <c r="B18" s="60" t="s">
        <v>128</v>
      </c>
      <c r="C18" s="61" t="s">
        <v>124</v>
      </c>
      <c r="D18" s="59">
        <v>23.5</v>
      </c>
      <c r="E18" s="59">
        <v>35.299999999999997</v>
      </c>
      <c r="F18" s="62">
        <v>35.299999999999997</v>
      </c>
      <c r="G18" s="59"/>
    </row>
    <row r="19" spans="1:7" ht="95.25" thickBot="1" x14ac:dyDescent="0.25">
      <c r="A19" s="59">
        <v>6</v>
      </c>
      <c r="B19" s="60" t="s">
        <v>129</v>
      </c>
      <c r="C19" s="61" t="s">
        <v>124</v>
      </c>
      <c r="D19" s="59">
        <v>0</v>
      </c>
      <c r="E19" s="59">
        <v>10</v>
      </c>
      <c r="F19" s="62">
        <v>10</v>
      </c>
      <c r="G19" s="59"/>
    </row>
    <row r="20" spans="1:7" ht="48" thickBot="1" x14ac:dyDescent="0.25">
      <c r="A20" s="59">
        <v>7</v>
      </c>
      <c r="B20" s="63" t="s">
        <v>130</v>
      </c>
      <c r="C20" s="61" t="s">
        <v>124</v>
      </c>
      <c r="D20" s="59">
        <v>0</v>
      </c>
      <c r="E20" s="59">
        <v>10</v>
      </c>
      <c r="F20" s="62">
        <v>10</v>
      </c>
      <c r="G20" s="59"/>
    </row>
    <row r="21" spans="1:7" ht="79.5" thickBot="1" x14ac:dyDescent="0.25">
      <c r="A21" s="59">
        <v>8</v>
      </c>
      <c r="B21" s="60" t="s">
        <v>131</v>
      </c>
      <c r="C21" s="61" t="s">
        <v>124</v>
      </c>
      <c r="D21" s="59">
        <v>0</v>
      </c>
      <c r="E21" s="59">
        <v>10</v>
      </c>
      <c r="F21" s="62">
        <v>35.299999999999997</v>
      </c>
      <c r="G21" s="59"/>
    </row>
    <row r="22" spans="1:7" ht="95.25" thickBot="1" x14ac:dyDescent="0.25">
      <c r="A22" s="59">
        <v>9</v>
      </c>
      <c r="B22" s="60" t="s">
        <v>132</v>
      </c>
      <c r="C22" s="61" t="s">
        <v>133</v>
      </c>
      <c r="D22" s="59">
        <v>2705</v>
      </c>
      <c r="E22" s="59">
        <v>2705</v>
      </c>
      <c r="F22" s="62">
        <v>2705</v>
      </c>
      <c r="G22" s="59"/>
    </row>
    <row r="23" spans="1:7" ht="63.75" thickBot="1" x14ac:dyDescent="0.25">
      <c r="A23" s="59">
        <v>10</v>
      </c>
      <c r="B23" s="60" t="s">
        <v>134</v>
      </c>
      <c r="C23" s="61" t="s">
        <v>124</v>
      </c>
      <c r="D23" s="59">
        <v>9</v>
      </c>
      <c r="E23" s="59">
        <v>14.31</v>
      </c>
      <c r="F23" s="62">
        <v>16</v>
      </c>
      <c r="G23" s="59"/>
    </row>
    <row r="24" spans="1:7" ht="32.25" thickBot="1" x14ac:dyDescent="0.25">
      <c r="A24" s="59">
        <v>11</v>
      </c>
      <c r="B24" s="60" t="s">
        <v>135</v>
      </c>
      <c r="C24" s="61" t="s">
        <v>124</v>
      </c>
      <c r="D24" s="59">
        <v>78</v>
      </c>
      <c r="E24" s="59">
        <v>80.400000000000006</v>
      </c>
      <c r="F24" s="62">
        <v>80.44</v>
      </c>
      <c r="G24" s="59"/>
    </row>
    <row r="25" spans="1:7" ht="48" thickBot="1" x14ac:dyDescent="0.25">
      <c r="A25" s="59">
        <v>12</v>
      </c>
      <c r="B25" s="60" t="s">
        <v>136</v>
      </c>
      <c r="C25" s="61" t="s">
        <v>124</v>
      </c>
      <c r="D25" s="59">
        <v>35</v>
      </c>
      <c r="E25" s="59">
        <v>35</v>
      </c>
      <c r="F25" s="62">
        <v>37.99</v>
      </c>
      <c r="G25" s="59"/>
    </row>
    <row r="26" spans="1:7" ht="48" thickBot="1" x14ac:dyDescent="0.25">
      <c r="A26" s="59">
        <v>13</v>
      </c>
      <c r="B26" s="60" t="s">
        <v>137</v>
      </c>
      <c r="C26" s="61" t="s">
        <v>124</v>
      </c>
      <c r="D26" s="59">
        <v>21</v>
      </c>
      <c r="E26" s="59">
        <v>22</v>
      </c>
      <c r="F26" s="62">
        <v>23.2</v>
      </c>
      <c r="G26" s="59"/>
    </row>
    <row r="27" spans="1:7" ht="79.5" thickBot="1" x14ac:dyDescent="0.25">
      <c r="A27" s="59">
        <v>14</v>
      </c>
      <c r="B27" s="60" t="s">
        <v>138</v>
      </c>
      <c r="C27" s="61" t="s">
        <v>124</v>
      </c>
      <c r="D27" s="59">
        <v>52</v>
      </c>
      <c r="E27" s="59">
        <v>58</v>
      </c>
      <c r="F27" s="62">
        <v>58</v>
      </c>
      <c r="G27" s="59"/>
    </row>
    <row r="28" spans="1:7" ht="63.75" thickBot="1" x14ac:dyDescent="0.25">
      <c r="A28" s="59">
        <v>15</v>
      </c>
      <c r="B28" s="63" t="s">
        <v>139</v>
      </c>
      <c r="C28" s="61" t="s">
        <v>124</v>
      </c>
      <c r="D28" s="59">
        <v>25</v>
      </c>
      <c r="E28" s="59">
        <v>40</v>
      </c>
      <c r="F28" s="62">
        <v>64</v>
      </c>
      <c r="G28" s="59"/>
    </row>
    <row r="29" spans="1:7" ht="79.5" thickBot="1" x14ac:dyDescent="0.25">
      <c r="A29" s="59">
        <v>16</v>
      </c>
      <c r="B29" s="60" t="s">
        <v>140</v>
      </c>
      <c r="C29" s="61" t="s">
        <v>124</v>
      </c>
      <c r="D29" s="59">
        <v>30</v>
      </c>
      <c r="E29" s="59">
        <v>30</v>
      </c>
      <c r="F29" s="62">
        <v>30</v>
      </c>
      <c r="G29" s="59"/>
    </row>
    <row r="30" spans="1:7" ht="32.25" thickBot="1" x14ac:dyDescent="0.25">
      <c r="A30" s="59">
        <v>17</v>
      </c>
      <c r="B30" s="63" t="s">
        <v>141</v>
      </c>
      <c r="C30" s="61" t="s">
        <v>124</v>
      </c>
      <c r="D30" s="64">
        <v>1</v>
      </c>
      <c r="E30" s="64">
        <v>1</v>
      </c>
      <c r="F30" s="65">
        <v>1</v>
      </c>
      <c r="G30" s="64"/>
    </row>
    <row r="31" spans="1:7" ht="32.25" thickBot="1" x14ac:dyDescent="0.25">
      <c r="A31" s="59">
        <v>18</v>
      </c>
      <c r="B31" s="63" t="s">
        <v>142</v>
      </c>
      <c r="C31" s="61" t="s">
        <v>124</v>
      </c>
      <c r="D31" s="59">
        <v>97.5</v>
      </c>
      <c r="E31" s="59">
        <v>98</v>
      </c>
      <c r="F31" s="65">
        <v>0.99</v>
      </c>
      <c r="G31" s="59"/>
    </row>
    <row r="32" spans="1:7" ht="15.75" x14ac:dyDescent="0.2">
      <c r="A32" s="66">
        <v>19</v>
      </c>
      <c r="B32" s="67" t="s">
        <v>143</v>
      </c>
      <c r="C32" s="66" t="s">
        <v>133</v>
      </c>
      <c r="D32" s="66">
        <v>21</v>
      </c>
      <c r="E32" s="66">
        <v>21</v>
      </c>
      <c r="F32" s="68">
        <v>21</v>
      </c>
      <c r="G32" s="66"/>
    </row>
    <row r="33" spans="1:7" ht="16.5" thickBot="1" x14ac:dyDescent="0.25">
      <c r="A33" s="69"/>
      <c r="B33" s="63" t="s">
        <v>144</v>
      </c>
      <c r="C33" s="69"/>
      <c r="D33" s="70"/>
      <c r="E33" s="70"/>
      <c r="F33" s="71"/>
      <c r="G33" s="70"/>
    </row>
    <row r="34" spans="1:7" ht="32.25" thickBot="1" x14ac:dyDescent="0.25">
      <c r="A34" s="59">
        <v>20</v>
      </c>
      <c r="B34" s="63" t="s">
        <v>145</v>
      </c>
      <c r="C34" s="61" t="s">
        <v>124</v>
      </c>
      <c r="D34" s="59">
        <v>80.099999999999994</v>
      </c>
      <c r="E34" s="59">
        <v>80.150000000000006</v>
      </c>
      <c r="F34" s="62">
        <v>80.22</v>
      </c>
      <c r="G34" s="59"/>
    </row>
    <row r="35" spans="1:7" ht="32.25" thickBot="1" x14ac:dyDescent="0.25">
      <c r="A35" s="59">
        <v>21</v>
      </c>
      <c r="B35" s="63" t="s">
        <v>146</v>
      </c>
      <c r="C35" s="61" t="s">
        <v>124</v>
      </c>
      <c r="D35" s="59">
        <v>71.25</v>
      </c>
      <c r="E35" s="59">
        <v>71.3</v>
      </c>
      <c r="F35" s="62">
        <v>71.34</v>
      </c>
      <c r="G35" s="59"/>
    </row>
    <row r="36" spans="1:7" ht="79.5" thickBot="1" x14ac:dyDescent="0.25">
      <c r="A36" s="59">
        <v>22</v>
      </c>
      <c r="B36" s="60" t="s">
        <v>147</v>
      </c>
      <c r="C36" s="61" t="s">
        <v>124</v>
      </c>
      <c r="D36" s="59">
        <v>99</v>
      </c>
      <c r="E36" s="59">
        <v>99.2</v>
      </c>
      <c r="F36" s="62">
        <v>99.2</v>
      </c>
      <c r="G36" s="59"/>
    </row>
    <row r="37" spans="1:7" ht="48" thickBot="1" x14ac:dyDescent="0.25">
      <c r="A37" s="59">
        <v>23</v>
      </c>
      <c r="B37" s="60" t="s">
        <v>148</v>
      </c>
      <c r="C37" s="61" t="s">
        <v>124</v>
      </c>
      <c r="D37" s="59">
        <v>100</v>
      </c>
      <c r="E37" s="59">
        <v>100</v>
      </c>
      <c r="F37" s="62">
        <v>100</v>
      </c>
      <c r="G37" s="59"/>
    </row>
    <row r="38" spans="1:7" ht="111" thickBot="1" x14ac:dyDescent="0.25">
      <c r="A38" s="59">
        <v>24</v>
      </c>
      <c r="B38" s="60" t="s">
        <v>149</v>
      </c>
      <c r="C38" s="61" t="s">
        <v>124</v>
      </c>
      <c r="D38" s="59">
        <v>81</v>
      </c>
      <c r="E38" s="59">
        <v>82</v>
      </c>
      <c r="F38" s="62">
        <v>100</v>
      </c>
      <c r="G38" s="59"/>
    </row>
    <row r="39" spans="1:7" ht="48" thickBot="1" x14ac:dyDescent="0.25">
      <c r="A39" s="59">
        <v>25</v>
      </c>
      <c r="B39" s="60" t="s">
        <v>150</v>
      </c>
      <c r="C39" s="61" t="s">
        <v>124</v>
      </c>
      <c r="D39" s="59">
        <v>82</v>
      </c>
      <c r="E39" s="59">
        <v>84</v>
      </c>
      <c r="F39" s="62">
        <v>84</v>
      </c>
      <c r="G39" s="59"/>
    </row>
    <row r="40" spans="1:7" ht="95.25" thickBot="1" x14ac:dyDescent="0.25">
      <c r="A40" s="59">
        <v>26</v>
      </c>
      <c r="B40" s="60" t="s">
        <v>151</v>
      </c>
      <c r="C40" s="61" t="s">
        <v>152</v>
      </c>
      <c r="D40" s="59">
        <v>547</v>
      </c>
      <c r="E40" s="59">
        <v>1050</v>
      </c>
      <c r="F40" s="62">
        <v>1100</v>
      </c>
      <c r="G40" s="59"/>
    </row>
    <row r="41" spans="1:7" ht="16.5" thickBot="1" x14ac:dyDescent="0.25">
      <c r="A41" s="59">
        <v>27</v>
      </c>
      <c r="B41" s="63" t="s">
        <v>153</v>
      </c>
      <c r="C41" s="61" t="s">
        <v>124</v>
      </c>
      <c r="D41" s="59">
        <v>65</v>
      </c>
      <c r="E41" s="59">
        <v>65.099999999999994</v>
      </c>
      <c r="F41" s="62">
        <v>65</v>
      </c>
      <c r="G41" s="59"/>
    </row>
    <row r="42" spans="1:7" ht="63.75" thickBot="1" x14ac:dyDescent="0.25">
      <c r="A42" s="59">
        <v>28</v>
      </c>
      <c r="B42" s="63" t="s">
        <v>154</v>
      </c>
      <c r="C42" s="61" t="s">
        <v>124</v>
      </c>
      <c r="D42" s="59">
        <v>60</v>
      </c>
      <c r="E42" s="59">
        <v>64</v>
      </c>
      <c r="F42" s="62">
        <v>77</v>
      </c>
      <c r="G42" s="59"/>
    </row>
    <row r="43" spans="1:7" ht="48" thickBot="1" x14ac:dyDescent="0.25">
      <c r="A43" s="59">
        <v>29</v>
      </c>
      <c r="B43" s="60" t="s">
        <v>155</v>
      </c>
      <c r="C43" s="61" t="s">
        <v>124</v>
      </c>
      <c r="D43" s="59">
        <v>100</v>
      </c>
      <c r="E43" s="59">
        <v>100</v>
      </c>
      <c r="F43" s="62">
        <v>100</v>
      </c>
      <c r="G43" s="59"/>
    </row>
    <row r="44" spans="1:7" ht="48" thickBot="1" x14ac:dyDescent="0.25">
      <c r="A44" s="59">
        <v>30</v>
      </c>
      <c r="B44" s="60" t="s">
        <v>156</v>
      </c>
      <c r="C44" s="61" t="s">
        <v>124</v>
      </c>
      <c r="D44" s="59">
        <v>10</v>
      </c>
      <c r="E44" s="59">
        <v>20</v>
      </c>
      <c r="F44" s="62">
        <v>20</v>
      </c>
      <c r="G44" s="59"/>
    </row>
    <row r="45" spans="1:7" ht="63.75" thickBot="1" x14ac:dyDescent="0.25">
      <c r="A45" s="59">
        <v>31</v>
      </c>
      <c r="B45" s="60" t="s">
        <v>157</v>
      </c>
      <c r="C45" s="61" t="s">
        <v>124</v>
      </c>
      <c r="D45" s="64">
        <v>0.51</v>
      </c>
      <c r="E45" s="72">
        <v>0.51200000000000001</v>
      </c>
      <c r="F45" s="73">
        <v>0.61</v>
      </c>
      <c r="G45" s="72"/>
    </row>
    <row r="46" spans="1:7" ht="63.75" thickBot="1" x14ac:dyDescent="0.25">
      <c r="A46" s="59">
        <v>32</v>
      </c>
      <c r="B46" s="60" t="s">
        <v>158</v>
      </c>
      <c r="C46" s="61" t="s">
        <v>124</v>
      </c>
      <c r="D46" s="59">
        <v>24.8</v>
      </c>
      <c r="E46" s="59">
        <v>25</v>
      </c>
      <c r="F46" s="62">
        <v>24</v>
      </c>
      <c r="G46" s="59"/>
    </row>
    <row r="47" spans="1:7" ht="48" thickBot="1" x14ac:dyDescent="0.25">
      <c r="A47" s="59">
        <v>33</v>
      </c>
      <c r="B47" s="60" t="s">
        <v>159</v>
      </c>
      <c r="C47" s="61" t="s">
        <v>124</v>
      </c>
      <c r="D47" s="59">
        <v>40</v>
      </c>
      <c r="E47" s="59">
        <v>50</v>
      </c>
      <c r="F47" s="62">
        <v>50</v>
      </c>
      <c r="G47" s="59"/>
    </row>
    <row r="48" spans="1:7" ht="63.75" thickBot="1" x14ac:dyDescent="0.25">
      <c r="A48" s="59">
        <v>34</v>
      </c>
      <c r="B48" s="63" t="s">
        <v>160</v>
      </c>
      <c r="C48" s="61" t="s">
        <v>124</v>
      </c>
      <c r="D48" s="59">
        <v>53</v>
      </c>
      <c r="E48" s="59">
        <v>53.1</v>
      </c>
      <c r="F48" s="62">
        <v>89</v>
      </c>
      <c r="G48" s="59"/>
    </row>
    <row r="49" spans="1:7" ht="95.25" thickBot="1" x14ac:dyDescent="0.25">
      <c r="A49" s="59">
        <v>35</v>
      </c>
      <c r="B49" s="63" t="s">
        <v>161</v>
      </c>
      <c r="C49" s="61" t="s">
        <v>124</v>
      </c>
      <c r="D49" s="59">
        <v>100</v>
      </c>
      <c r="E49" s="59">
        <v>100</v>
      </c>
      <c r="F49" s="62">
        <v>100</v>
      </c>
      <c r="G49" s="59"/>
    </row>
    <row r="50" spans="1:7" ht="79.5" thickBot="1" x14ac:dyDescent="0.25">
      <c r="A50" s="59">
        <v>36</v>
      </c>
      <c r="B50" s="63" t="s">
        <v>162</v>
      </c>
      <c r="C50" s="61" t="s">
        <v>124</v>
      </c>
      <c r="D50" s="59">
        <v>7</v>
      </c>
      <c r="E50" s="59">
        <v>7</v>
      </c>
      <c r="F50" s="62">
        <v>7</v>
      </c>
      <c r="G50" s="59"/>
    </row>
    <row r="51" spans="1:7" ht="79.5" thickBot="1" x14ac:dyDescent="0.25">
      <c r="A51" s="59">
        <v>37</v>
      </c>
      <c r="B51" s="63" t="s">
        <v>163</v>
      </c>
      <c r="C51" s="61" t="s">
        <v>124</v>
      </c>
      <c r="D51" s="59">
        <v>23.5</v>
      </c>
      <c r="E51" s="59">
        <v>23.5</v>
      </c>
      <c r="F51" s="62">
        <v>41</v>
      </c>
      <c r="G51" s="59"/>
    </row>
    <row r="52" spans="1:7" ht="79.5" thickBot="1" x14ac:dyDescent="0.25">
      <c r="A52" s="74">
        <v>38</v>
      </c>
      <c r="B52" s="60" t="s">
        <v>164</v>
      </c>
      <c r="C52" s="61" t="s">
        <v>124</v>
      </c>
      <c r="D52" s="59">
        <v>52</v>
      </c>
      <c r="E52" s="59">
        <v>52.2</v>
      </c>
      <c r="F52" s="62">
        <v>52.2</v>
      </c>
      <c r="G52" s="59"/>
    </row>
    <row r="53" spans="1:7" ht="63.75" thickBot="1" x14ac:dyDescent="0.25">
      <c r="A53" s="59">
        <v>39</v>
      </c>
      <c r="B53" s="60" t="s">
        <v>165</v>
      </c>
      <c r="C53" s="61" t="s">
        <v>124</v>
      </c>
      <c r="D53" s="59">
        <v>55.3</v>
      </c>
      <c r="E53" s="59">
        <v>55.4</v>
      </c>
      <c r="F53" s="62">
        <v>55.4</v>
      </c>
      <c r="G53" s="59"/>
    </row>
    <row r="54" spans="1:7" ht="95.25" thickBot="1" x14ac:dyDescent="0.25">
      <c r="A54" s="59">
        <v>40</v>
      </c>
      <c r="B54" s="63" t="s">
        <v>166</v>
      </c>
      <c r="C54" s="61" t="s">
        <v>124</v>
      </c>
      <c r="D54" s="59">
        <v>100</v>
      </c>
      <c r="E54" s="59">
        <v>100</v>
      </c>
      <c r="F54" s="62">
        <v>100</v>
      </c>
      <c r="G54" s="59"/>
    </row>
    <row r="55" spans="1:7" ht="16.5" thickBot="1" x14ac:dyDescent="0.25">
      <c r="A55" s="59">
        <v>41</v>
      </c>
      <c r="B55" s="63" t="s">
        <v>167</v>
      </c>
      <c r="C55" s="61" t="s">
        <v>124</v>
      </c>
      <c r="D55" s="59">
        <v>2</v>
      </c>
      <c r="E55" s="59">
        <v>1.8</v>
      </c>
      <c r="F55" s="62">
        <v>1.5</v>
      </c>
      <c r="G55" s="59"/>
    </row>
    <row r="56" spans="1:7" ht="32.25" thickBot="1" x14ac:dyDescent="0.25">
      <c r="A56" s="59">
        <v>42</v>
      </c>
      <c r="B56" s="63" t="s">
        <v>168</v>
      </c>
      <c r="C56" s="61" t="s">
        <v>124</v>
      </c>
      <c r="D56" s="59">
        <v>1.2</v>
      </c>
      <c r="E56" s="59">
        <v>1.2</v>
      </c>
      <c r="F56" s="62">
        <v>1.1000000000000001</v>
      </c>
      <c r="G56" s="59"/>
    </row>
    <row r="57" spans="1:7" ht="63.75" thickBot="1" x14ac:dyDescent="0.25">
      <c r="A57" s="55">
        <v>43</v>
      </c>
      <c r="B57" s="75" t="s">
        <v>169</v>
      </c>
      <c r="C57" s="58" t="s">
        <v>133</v>
      </c>
      <c r="D57" s="55">
        <v>0</v>
      </c>
      <c r="E57" s="57">
        <v>185</v>
      </c>
      <c r="F57" s="57">
        <v>185</v>
      </c>
      <c r="G57" s="57"/>
    </row>
    <row r="58" spans="1:7" ht="63.75" thickBot="1" x14ac:dyDescent="0.25">
      <c r="A58" s="59">
        <v>44</v>
      </c>
      <c r="B58" s="76" t="s">
        <v>170</v>
      </c>
      <c r="C58" s="58" t="s">
        <v>133</v>
      </c>
      <c r="D58" s="59">
        <v>0</v>
      </c>
      <c r="E58" s="61">
        <v>1033</v>
      </c>
      <c r="F58" s="61">
        <v>1033</v>
      </c>
      <c r="G58" s="61"/>
    </row>
    <row r="59" spans="1:7" ht="95.25" thickBot="1" x14ac:dyDescent="0.25">
      <c r="A59" s="59">
        <v>45</v>
      </c>
      <c r="B59" s="76" t="s">
        <v>171</v>
      </c>
      <c r="C59" s="62" t="s">
        <v>133</v>
      </c>
      <c r="D59" s="59">
        <v>0</v>
      </c>
      <c r="E59" s="61">
        <v>3</v>
      </c>
      <c r="F59" s="61">
        <v>3</v>
      </c>
      <c r="G59" s="61"/>
    </row>
    <row r="60" spans="1:7" ht="15.75" x14ac:dyDescent="0.2">
      <c r="A60" s="77"/>
      <c r="B60" s="78"/>
      <c r="C60" s="77"/>
      <c r="D60" s="77"/>
      <c r="E60" s="77"/>
      <c r="F60" s="77"/>
      <c r="G60" s="77"/>
    </row>
    <row r="61" spans="1:7" ht="15.75" x14ac:dyDescent="0.2">
      <c r="A61" s="77"/>
      <c r="B61" s="78"/>
      <c r="C61" s="77"/>
      <c r="D61" s="77"/>
      <c r="E61" s="77"/>
      <c r="F61" s="77"/>
      <c r="G61" s="77"/>
    </row>
    <row r="64" spans="1:7" x14ac:dyDescent="0.2">
      <c r="B64" s="44" t="s">
        <v>106</v>
      </c>
    </row>
    <row r="65" spans="2:2" x14ac:dyDescent="0.2">
      <c r="B65" s="44" t="s">
        <v>107</v>
      </c>
    </row>
  </sheetData>
  <mergeCells count="16">
    <mergeCell ref="A32:A33"/>
    <mergeCell ref="C32:C33"/>
    <mergeCell ref="D32:D33"/>
    <mergeCell ref="E32:E33"/>
    <mergeCell ref="F32:F33"/>
    <mergeCell ref="G32:G33"/>
    <mergeCell ref="A5:G5"/>
    <mergeCell ref="A6:G6"/>
    <mergeCell ref="A8:G8"/>
    <mergeCell ref="A9:G9"/>
    <mergeCell ref="B11:B13"/>
    <mergeCell ref="C11:C13"/>
    <mergeCell ref="D11:F11"/>
    <mergeCell ref="G11:G13"/>
    <mergeCell ref="D12:D13"/>
    <mergeCell ref="E12:F12"/>
  </mergeCells>
  <pageMargins left="0.70866141732283472" right="0.70866141732283472" top="0.74803149606299213" bottom="0.74803149606299213" header="0.31496062992125984" footer="0.31496062992125984"/>
  <pageSetup paperSize="9" scale="70" fitToHeight="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7 СО</vt:lpstr>
      <vt:lpstr>Приложение 8   СО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Opeca-HP-01</dc:creator>
  <cp:lastModifiedBy>Opeca-HP-01</cp:lastModifiedBy>
  <cp:lastPrinted>2023-02-13T07:22:30Z</cp:lastPrinted>
  <dcterms:created xsi:type="dcterms:W3CDTF">2023-02-13T07:03:53Z</dcterms:created>
  <dcterms:modified xsi:type="dcterms:W3CDTF">2023-02-13T07:26:34Z</dcterms:modified>
</cp:coreProperties>
</file>